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C:\Users\nigel\Dropbox\MSC Data\Sport\Football\"/>
    </mc:Choice>
  </mc:AlternateContent>
  <xr:revisionPtr revIDLastSave="0" documentId="13_ncr:1_{4708E1D2-FAFA-4757-A9C2-D4857FA23B1A}" xr6:coauthVersionLast="47" xr6:coauthVersionMax="47" xr10:uidLastSave="{00000000-0000-0000-0000-000000000000}"/>
  <bookViews>
    <workbookView xWindow="-120" yWindow="-120" windowWidth="29040" windowHeight="15720" xr2:uid="{00000000-000D-0000-FFFF-FFFF00000000}"/>
  </bookViews>
  <sheets>
    <sheet name="Intro" sheetId="15" r:id="rId1"/>
    <sheet name="Data1992-2026England" sheetId="2" r:id="rId2"/>
    <sheet name="RankingsEngland" sheetId="3" r:id="rId3"/>
    <sheet name="GOATsEngland" sheetId="6" r:id="rId4"/>
  </sheets>
  <definedNames>
    <definedName name="_xlnm._FilterDatabase" localSheetId="1" hidden="1">'Data1992-2026England'!$A$1:$P$46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38" i="2" l="1"/>
  <c r="N38" i="2"/>
  <c r="O38" i="2"/>
  <c r="P38" i="2"/>
  <c r="D23" i="3"/>
  <c r="E23" i="3"/>
  <c r="F23" i="3"/>
  <c r="G23" i="3"/>
  <c r="H23" i="3"/>
  <c r="I23" i="3"/>
  <c r="J23" i="3"/>
  <c r="K23" i="3"/>
  <c r="N34" i="2"/>
  <c r="N35" i="2"/>
  <c r="N36" i="2"/>
  <c r="N37" i="2"/>
  <c r="M37" i="2"/>
  <c r="O37" i="2"/>
  <c r="P37" i="2"/>
  <c r="M36" i="2"/>
  <c r="P36" i="2"/>
  <c r="G22" i="3"/>
  <c r="D22" i="3"/>
  <c r="E22" i="3"/>
  <c r="F22" i="3"/>
  <c r="H22" i="3"/>
  <c r="I22" i="3"/>
  <c r="J22" i="3"/>
  <c r="K22" i="3"/>
  <c r="O36" i="2"/>
  <c r="D14" i="3"/>
  <c r="E14" i="3"/>
  <c r="F14" i="3"/>
  <c r="G14" i="3"/>
  <c r="H14" i="3"/>
  <c r="I14" i="3"/>
  <c r="J14" i="3"/>
  <c r="K14" i="3"/>
  <c r="M35" i="2"/>
  <c r="O35" i="2"/>
  <c r="P35" i="2"/>
  <c r="A29" i="3"/>
  <c r="A30" i="3"/>
  <c r="A31" i="3"/>
  <c r="A32" i="3"/>
  <c r="A33" i="3"/>
  <c r="A7" i="3"/>
  <c r="D7" i="3"/>
  <c r="E7" i="3"/>
  <c r="F7" i="3"/>
  <c r="G7" i="3"/>
  <c r="H7" i="3"/>
  <c r="I7" i="3"/>
  <c r="J7" i="3"/>
  <c r="K7" i="3"/>
  <c r="A25" i="3"/>
  <c r="D25" i="3"/>
  <c r="E25" i="3"/>
  <c r="F25" i="3"/>
  <c r="G25" i="3"/>
  <c r="H25" i="3"/>
  <c r="I25" i="3"/>
  <c r="J25" i="3"/>
  <c r="K25" i="3"/>
  <c r="A21" i="3"/>
  <c r="D21" i="3"/>
  <c r="E21" i="3"/>
  <c r="F21" i="3"/>
  <c r="G21" i="3"/>
  <c r="H21" i="3"/>
  <c r="I21" i="3"/>
  <c r="J21" i="3"/>
  <c r="K21" i="3"/>
  <c r="A8" i="3"/>
  <c r="D8" i="3"/>
  <c r="E8" i="3"/>
  <c r="F8" i="3"/>
  <c r="G8" i="3"/>
  <c r="H8" i="3"/>
  <c r="I8" i="3"/>
  <c r="J8" i="3"/>
  <c r="K8" i="3"/>
  <c r="A26" i="3"/>
  <c r="D26" i="3"/>
  <c r="E26" i="3"/>
  <c r="F26" i="3"/>
  <c r="G26" i="3"/>
  <c r="H26" i="3"/>
  <c r="I26" i="3"/>
  <c r="J26" i="3"/>
  <c r="K26" i="3"/>
  <c r="A14" i="3"/>
  <c r="A22" i="3"/>
  <c r="A23" i="3"/>
  <c r="A27" i="3"/>
  <c r="A28" i="3"/>
  <c r="A5" i="3"/>
  <c r="A10" i="3"/>
  <c r="A6" i="3"/>
  <c r="A9" i="3"/>
  <c r="A11" i="3"/>
  <c r="A24" i="3"/>
  <c r="A19" i="3"/>
  <c r="A20" i="3"/>
  <c r="A12" i="3"/>
  <c r="A16" i="3"/>
  <c r="A13" i="3"/>
  <c r="A18" i="3"/>
  <c r="A15" i="3"/>
  <c r="A17" i="3"/>
  <c r="A4" i="3"/>
  <c r="N23" i="3" l="1"/>
  <c r="O23" i="3"/>
  <c r="M23" i="3"/>
  <c r="P23" i="3"/>
  <c r="P22" i="3"/>
  <c r="O22" i="3"/>
  <c r="N22" i="3"/>
  <c r="M22" i="3"/>
  <c r="M14" i="3"/>
  <c r="N14" i="3"/>
  <c r="O14" i="3"/>
  <c r="P14" i="3"/>
  <c r="M8" i="3"/>
  <c r="M21" i="3"/>
  <c r="M25" i="3"/>
  <c r="M26" i="3"/>
  <c r="N8" i="3"/>
  <c r="O21" i="3"/>
  <c r="P7" i="3"/>
  <c r="P26" i="3"/>
  <c r="N26" i="3"/>
  <c r="P21" i="3"/>
  <c r="N25" i="3"/>
  <c r="M7" i="3"/>
  <c r="N7" i="3"/>
  <c r="P8" i="3"/>
  <c r="N21" i="3"/>
  <c r="O8" i="3"/>
  <c r="O26" i="3"/>
  <c r="O7" i="3"/>
  <c r="P25" i="3"/>
  <c r="O25" i="3"/>
  <c r="M33" i="2"/>
  <c r="N33" i="2"/>
  <c r="O33" i="2"/>
  <c r="M34" i="2"/>
  <c r="O34" i="2"/>
  <c r="Q23" i="3" l="1"/>
  <c r="Q22" i="3"/>
  <c r="Q14" i="3"/>
  <c r="Q25" i="3"/>
  <c r="Q8" i="3"/>
  <c r="Q21" i="3"/>
  <c r="Q7" i="3"/>
  <c r="Q26" i="3"/>
  <c r="M32" i="2"/>
  <c r="O32" i="2"/>
  <c r="N32" i="2" l="1"/>
  <c r="X8" i="6" l="1"/>
  <c r="W8" i="6"/>
  <c r="V8" i="6"/>
  <c r="U8" i="6"/>
  <c r="T8" i="6"/>
  <c r="S8" i="6"/>
  <c r="X7" i="6"/>
  <c r="W7" i="6"/>
  <c r="V7" i="6"/>
  <c r="U7" i="6"/>
  <c r="T7" i="6"/>
  <c r="S7" i="6"/>
  <c r="X6" i="6"/>
  <c r="W6" i="6"/>
  <c r="V6" i="6"/>
  <c r="U6" i="6"/>
  <c r="T6" i="6"/>
  <c r="S6" i="6"/>
  <c r="X5" i="6"/>
  <c r="W5" i="6"/>
  <c r="V5" i="6"/>
  <c r="U5" i="6"/>
  <c r="T5" i="6"/>
  <c r="X13" i="6"/>
  <c r="W13" i="6"/>
  <c r="V13" i="6"/>
  <c r="U13" i="6"/>
  <c r="T13" i="6"/>
  <c r="S13" i="6"/>
  <c r="X12" i="6"/>
  <c r="W12" i="6"/>
  <c r="V12" i="6"/>
  <c r="U12" i="6"/>
  <c r="T12" i="6"/>
  <c r="S12" i="6"/>
  <c r="X11" i="6"/>
  <c r="W11" i="6"/>
  <c r="V11" i="6"/>
  <c r="U11" i="6"/>
  <c r="T11" i="6"/>
  <c r="S11" i="6"/>
  <c r="X10" i="6"/>
  <c r="W10" i="6"/>
  <c r="V10" i="6"/>
  <c r="U10" i="6"/>
  <c r="T10" i="6"/>
  <c r="S10" i="6"/>
  <c r="S5" i="6"/>
  <c r="J32" i="2"/>
  <c r="J33" i="2"/>
  <c r="J34" i="2"/>
  <c r="J35" i="2"/>
  <c r="J36" i="2"/>
  <c r="J37" i="2"/>
  <c r="J38" i="2"/>
  <c r="J39" i="2"/>
  <c r="J40" i="2"/>
  <c r="J41" i="2"/>
  <c r="J42" i="2"/>
  <c r="J43" i="2"/>
  <c r="J44" i="2"/>
  <c r="J45" i="2"/>
  <c r="J46" i="2"/>
  <c r="M1" i="3"/>
  <c r="J31" i="2" l="1"/>
  <c r="P32" i="2" l="1"/>
  <c r="P34" i="2"/>
  <c r="P33" i="2"/>
  <c r="N4" i="2" l="1"/>
  <c r="O4" i="2"/>
  <c r="N5" i="2"/>
  <c r="O5" i="2"/>
  <c r="N6" i="2"/>
  <c r="O6" i="2"/>
  <c r="N7" i="2"/>
  <c r="O7" i="2"/>
  <c r="N8" i="2"/>
  <c r="O8" i="2"/>
  <c r="N9" i="2"/>
  <c r="O9" i="2"/>
  <c r="N10" i="2"/>
  <c r="O10" i="2"/>
  <c r="N11" i="2"/>
  <c r="O11" i="2"/>
  <c r="N12" i="2"/>
  <c r="O12" i="2"/>
  <c r="N13" i="2"/>
  <c r="O13" i="2"/>
  <c r="N14" i="2"/>
  <c r="O14" i="2"/>
  <c r="N15" i="2"/>
  <c r="O15" i="2"/>
  <c r="N16" i="2"/>
  <c r="O16" i="2"/>
  <c r="N17" i="2"/>
  <c r="O17" i="2"/>
  <c r="N18" i="2"/>
  <c r="O18" i="2"/>
  <c r="N19" i="2"/>
  <c r="O19" i="2"/>
  <c r="N20" i="2"/>
  <c r="O20" i="2"/>
  <c r="N21" i="2"/>
  <c r="O21" i="2"/>
  <c r="N22" i="2"/>
  <c r="O22" i="2"/>
  <c r="N23" i="2"/>
  <c r="O23" i="2"/>
  <c r="N24" i="2"/>
  <c r="O24" i="2"/>
  <c r="N25" i="2"/>
  <c r="O25" i="2"/>
  <c r="N26" i="2"/>
  <c r="O26" i="2"/>
  <c r="N27" i="2"/>
  <c r="O27" i="2"/>
  <c r="N28" i="2"/>
  <c r="O28" i="2"/>
  <c r="N29" i="2"/>
  <c r="O29" i="2"/>
  <c r="N30" i="2"/>
  <c r="O30" i="2"/>
  <c r="N31" i="2"/>
  <c r="O31" i="2"/>
  <c r="M4" i="2"/>
  <c r="M5" i="2"/>
  <c r="M6" i="2"/>
  <c r="M7" i="2"/>
  <c r="M8" i="2"/>
  <c r="M9" i="2"/>
  <c r="M10" i="2"/>
  <c r="M11" i="2"/>
  <c r="M12" i="2"/>
  <c r="M13" i="2"/>
  <c r="M14" i="2"/>
  <c r="M15" i="2"/>
  <c r="M16" i="2"/>
  <c r="M17" i="2"/>
  <c r="M18" i="2"/>
  <c r="M19" i="2"/>
  <c r="M20" i="2"/>
  <c r="M21" i="2"/>
  <c r="M22" i="2"/>
  <c r="M23" i="2"/>
  <c r="M24" i="2"/>
  <c r="M25" i="2"/>
  <c r="M26" i="2"/>
  <c r="M27" i="2"/>
  <c r="M28" i="2"/>
  <c r="M29" i="2"/>
  <c r="M30" i="2"/>
  <c r="M31" i="2"/>
  <c r="C1" i="3" l="1"/>
  <c r="P31" i="2" l="1"/>
  <c r="K44" i="2" l="1"/>
  <c r="K33" i="2"/>
  <c r="I15" i="3"/>
  <c r="H15" i="3"/>
  <c r="G15" i="3"/>
  <c r="F15" i="3"/>
  <c r="E15" i="3"/>
  <c r="D15" i="3"/>
  <c r="I17" i="3"/>
  <c r="H17" i="3"/>
  <c r="G17" i="3"/>
  <c r="F17" i="3"/>
  <c r="E17" i="3"/>
  <c r="D17" i="3"/>
  <c r="I11" i="3"/>
  <c r="H11" i="3"/>
  <c r="G11" i="3"/>
  <c r="F11" i="3"/>
  <c r="E11" i="3"/>
  <c r="D11" i="3"/>
  <c r="I18" i="3"/>
  <c r="H18" i="3"/>
  <c r="G18" i="3"/>
  <c r="F18" i="3"/>
  <c r="E18" i="3"/>
  <c r="D18" i="3"/>
  <c r="I13" i="3"/>
  <c r="H13" i="3"/>
  <c r="G13" i="3"/>
  <c r="F13" i="3"/>
  <c r="E13" i="3"/>
  <c r="D13" i="3"/>
  <c r="I16" i="3"/>
  <c r="H16" i="3"/>
  <c r="G16" i="3"/>
  <c r="F16" i="3"/>
  <c r="E16" i="3"/>
  <c r="D16" i="3"/>
  <c r="I12" i="3"/>
  <c r="H12" i="3"/>
  <c r="G12" i="3"/>
  <c r="F12" i="3"/>
  <c r="E12" i="3"/>
  <c r="D12" i="3"/>
  <c r="I20" i="3"/>
  <c r="H20" i="3"/>
  <c r="G20" i="3"/>
  <c r="F20" i="3"/>
  <c r="E20" i="3"/>
  <c r="D20" i="3"/>
  <c r="I19" i="3"/>
  <c r="H19" i="3"/>
  <c r="G19" i="3"/>
  <c r="F19" i="3"/>
  <c r="E19" i="3"/>
  <c r="D19" i="3"/>
  <c r="I24" i="3"/>
  <c r="H24" i="3"/>
  <c r="G24" i="3"/>
  <c r="F24" i="3"/>
  <c r="E24" i="3"/>
  <c r="D24" i="3"/>
  <c r="I9" i="3"/>
  <c r="H9" i="3"/>
  <c r="G9" i="3"/>
  <c r="F9" i="3"/>
  <c r="E9" i="3"/>
  <c r="D9" i="3"/>
  <c r="I6" i="3"/>
  <c r="H6" i="3"/>
  <c r="G6" i="3"/>
  <c r="F6" i="3"/>
  <c r="E6" i="3"/>
  <c r="D6" i="3"/>
  <c r="I5" i="3"/>
  <c r="H5" i="3"/>
  <c r="G5" i="3"/>
  <c r="F5" i="3"/>
  <c r="E5" i="3"/>
  <c r="D5" i="3"/>
  <c r="I4" i="3"/>
  <c r="H4" i="3"/>
  <c r="G4" i="3"/>
  <c r="F4" i="3"/>
  <c r="E4" i="3"/>
  <c r="D4" i="3"/>
  <c r="I10" i="3"/>
  <c r="H10" i="3"/>
  <c r="G10" i="3"/>
  <c r="F10" i="3"/>
  <c r="E10" i="3"/>
  <c r="D10" i="3"/>
  <c r="J30" i="2"/>
  <c r="K40" i="2" l="1"/>
  <c r="K46" i="2"/>
  <c r="K36" i="2"/>
  <c r="K42" i="2"/>
  <c r="K31" i="2"/>
  <c r="K32" i="2"/>
  <c r="K38" i="2"/>
  <c r="K45" i="2"/>
  <c r="K43" i="2"/>
  <c r="K34" i="2"/>
  <c r="K41" i="2"/>
  <c r="K39" i="2"/>
  <c r="K37" i="2"/>
  <c r="K35" i="2"/>
  <c r="J4" i="2"/>
  <c r="J5" i="2"/>
  <c r="J6" i="2"/>
  <c r="J7" i="2"/>
  <c r="J8" i="2"/>
  <c r="J9" i="2"/>
  <c r="J10" i="2"/>
  <c r="J11" i="2"/>
  <c r="J12" i="2"/>
  <c r="J13" i="2"/>
  <c r="J14" i="2"/>
  <c r="J15" i="2"/>
  <c r="J16" i="2"/>
  <c r="J17" i="2"/>
  <c r="J18" i="2"/>
  <c r="J19" i="2"/>
  <c r="J20" i="2"/>
  <c r="J21" i="2"/>
  <c r="J22" i="2"/>
  <c r="J23" i="2"/>
  <c r="J24" i="2"/>
  <c r="J25" i="2"/>
  <c r="J26" i="2"/>
  <c r="J27" i="2"/>
  <c r="J28" i="2"/>
  <c r="J29" i="2"/>
  <c r="P30" i="2" l="1"/>
  <c r="P9" i="2" l="1"/>
  <c r="P25" i="2"/>
  <c r="P10" i="2"/>
  <c r="P14" i="2"/>
  <c r="P4" i="2"/>
  <c r="P12" i="2"/>
  <c r="P20" i="2"/>
  <c r="P28" i="2"/>
  <c r="P18" i="2"/>
  <c r="P5" i="2"/>
  <c r="P7" i="2"/>
  <c r="P15" i="2"/>
  <c r="P23" i="2"/>
  <c r="P29" i="2"/>
  <c r="P13" i="2"/>
  <c r="P26" i="2"/>
  <c r="P6" i="2"/>
  <c r="P11" i="2"/>
  <c r="P22" i="2"/>
  <c r="P8" i="2"/>
  <c r="P16" i="2"/>
  <c r="P24" i="2"/>
  <c r="P21" i="2"/>
  <c r="P19" i="2"/>
  <c r="P27" i="2"/>
  <c r="P17" i="2"/>
  <c r="J12" i="3"/>
  <c r="K24" i="3"/>
  <c r="K9" i="3"/>
  <c r="K5" i="3"/>
  <c r="K10" i="3"/>
  <c r="K17" i="3"/>
  <c r="K11" i="3"/>
  <c r="K13" i="3"/>
  <c r="K4" i="3"/>
  <c r="K15" i="3"/>
  <c r="K18" i="3"/>
  <c r="K16" i="3"/>
  <c r="K20" i="3"/>
  <c r="K19" i="3"/>
  <c r="K12" i="3"/>
  <c r="K6" i="3"/>
  <c r="J10" i="3"/>
  <c r="J5" i="3"/>
  <c r="J9" i="3"/>
  <c r="J19" i="3"/>
  <c r="J18" i="3"/>
  <c r="J11" i="3"/>
  <c r="J20" i="3"/>
  <c r="J17" i="3"/>
  <c r="J24" i="3"/>
  <c r="J15" i="3"/>
  <c r="J6" i="3"/>
  <c r="J16" i="3"/>
  <c r="J4" i="3"/>
  <c r="J13" i="3"/>
  <c r="P9" i="3" l="1"/>
  <c r="O9" i="3"/>
  <c r="N9" i="3"/>
  <c r="M18" i="3"/>
  <c r="M6" i="3"/>
  <c r="P10" i="3"/>
  <c r="O10" i="3"/>
  <c r="N10" i="3"/>
  <c r="M17" i="3"/>
  <c r="O15" i="3"/>
  <c r="N15" i="3"/>
  <c r="P15" i="3"/>
  <c r="M11" i="3"/>
  <c r="M24" i="3"/>
  <c r="M20" i="3"/>
  <c r="P12" i="3"/>
  <c r="O12" i="3"/>
  <c r="N12" i="3"/>
  <c r="P5" i="3"/>
  <c r="O5" i="3"/>
  <c r="N5" i="3"/>
  <c r="M10" i="3"/>
  <c r="P24" i="3"/>
  <c r="O24" i="3"/>
  <c r="N24" i="3"/>
  <c r="M9" i="3"/>
  <c r="O17" i="3"/>
  <c r="N17" i="3"/>
  <c r="P17" i="3"/>
  <c r="M19" i="3"/>
  <c r="M15" i="3"/>
  <c r="M5" i="3"/>
  <c r="O4" i="3"/>
  <c r="N4" i="3"/>
  <c r="P4" i="3"/>
  <c r="M16" i="3"/>
  <c r="N13" i="3"/>
  <c r="P13" i="3"/>
  <c r="O13" i="3"/>
  <c r="O20" i="3"/>
  <c r="N20" i="3"/>
  <c r="P20" i="3"/>
  <c r="M13" i="3"/>
  <c r="P18" i="3"/>
  <c r="O18" i="3"/>
  <c r="N18" i="3"/>
  <c r="P19" i="3"/>
  <c r="O19" i="3"/>
  <c r="N19" i="3"/>
  <c r="N16" i="3"/>
  <c r="P16" i="3"/>
  <c r="O16" i="3"/>
  <c r="M4" i="3"/>
  <c r="P6" i="3"/>
  <c r="O6" i="3"/>
  <c r="N6" i="3"/>
  <c r="M12" i="3"/>
  <c r="O11" i="3"/>
  <c r="N11" i="3"/>
  <c r="P11" i="3"/>
  <c r="K28" i="2"/>
  <c r="K12" i="2"/>
  <c r="K30" i="2"/>
  <c r="K29" i="2"/>
  <c r="K11" i="2"/>
  <c r="K10" i="2"/>
  <c r="K15" i="2"/>
  <c r="K4" i="2"/>
  <c r="K17" i="2"/>
  <c r="K20" i="2"/>
  <c r="K27" i="2"/>
  <c r="K22" i="2"/>
  <c r="K26" i="2"/>
  <c r="K9" i="2"/>
  <c r="K16" i="2"/>
  <c r="K21" i="2"/>
  <c r="K5" i="2"/>
  <c r="K6" i="2"/>
  <c r="K24" i="2"/>
  <c r="K25" i="2"/>
  <c r="K13" i="2"/>
  <c r="K19" i="2"/>
  <c r="K23" i="2"/>
  <c r="K14" i="2"/>
  <c r="K8" i="2"/>
  <c r="K7" i="2"/>
  <c r="K18" i="2"/>
  <c r="Q19" i="3" l="1"/>
  <c r="Q11" i="3"/>
  <c r="Q5" i="3"/>
  <c r="Q20" i="3"/>
  <c r="Q4" i="3"/>
  <c r="Q24" i="3"/>
  <c r="Q10" i="3"/>
  <c r="Q15" i="3"/>
  <c r="Q9" i="3"/>
  <c r="Q17" i="3"/>
  <c r="Q12" i="3"/>
  <c r="Q6" i="3"/>
  <c r="Q16" i="3"/>
  <c r="Q13" i="3"/>
  <c r="Q18" i="3"/>
</calcChain>
</file>

<file path=xl/sharedStrings.xml><?xml version="1.0" encoding="utf-8"?>
<sst xmlns="http://schemas.openxmlformats.org/spreadsheetml/2006/main" count="423" uniqueCount="103">
  <si>
    <t>Everton</t>
  </si>
  <si>
    <t>Sunderland</t>
  </si>
  <si>
    <t>Liverpool</t>
  </si>
  <si>
    <t>Notts County</t>
  </si>
  <si>
    <t>Bristol City</t>
  </si>
  <si>
    <t>Chelsea</t>
  </si>
  <si>
    <t>Arsenal</t>
  </si>
  <si>
    <t>Southampton</t>
  </si>
  <si>
    <t>Year</t>
  </si>
  <si>
    <t>Champions</t>
  </si>
  <si>
    <t>Runner Up</t>
  </si>
  <si>
    <t>Birmingham</t>
  </si>
  <si>
    <t>Fulham</t>
  </si>
  <si>
    <t>Millwall</t>
  </si>
  <si>
    <t>Winner</t>
  </si>
  <si>
    <t>Man City</t>
  </si>
  <si>
    <t>Charlton</t>
  </si>
  <si>
    <t>West Ham</t>
  </si>
  <si>
    <t>Leeds</t>
  </si>
  <si>
    <t>LEAGUE</t>
  </si>
  <si>
    <t>FA CUP</t>
  </si>
  <si>
    <t>LEAGUE CUP</t>
  </si>
  <si>
    <t>RU</t>
  </si>
  <si>
    <t>FA-W</t>
  </si>
  <si>
    <t>FA-RU</t>
  </si>
  <si>
    <t>LC-W</t>
  </si>
  <si>
    <t>LC-RU</t>
  </si>
  <si>
    <t>RANK</t>
  </si>
  <si>
    <t>CHAMPIONS LEAGUE</t>
  </si>
  <si>
    <t>OffCL</t>
  </si>
  <si>
    <t>OffEL</t>
  </si>
  <si>
    <t>CL-W</t>
  </si>
  <si>
    <t>CL-RU</t>
  </si>
  <si>
    <t>Trophies</t>
  </si>
  <si>
    <t>Points</t>
  </si>
  <si>
    <t>Domestic</t>
  </si>
  <si>
    <t>FA Cup</t>
  </si>
  <si>
    <t>Europe</t>
  </si>
  <si>
    <t>Champions League</t>
  </si>
  <si>
    <t>League Title</t>
  </si>
  <si>
    <t>League Cup</t>
  </si>
  <si>
    <t>Comments</t>
  </si>
  <si>
    <t>Win</t>
  </si>
  <si>
    <t>Record</t>
  </si>
  <si>
    <t>Summits</t>
  </si>
  <si>
    <t>Points System used</t>
  </si>
  <si>
    <t>These Tables are updated manually at the end of every season</t>
  </si>
  <si>
    <t>ALL</t>
  </si>
  <si>
    <t>x</t>
  </si>
  <si>
    <t>PL+FA</t>
  </si>
  <si>
    <t>PL+LC</t>
  </si>
  <si>
    <t>FA+LC</t>
  </si>
  <si>
    <t>PL+CL</t>
  </si>
  <si>
    <t>DOUBLE WINNERS - Domestic</t>
  </si>
  <si>
    <t>This spreadsheet was created by Nigel Marriott, Independent Statistician</t>
  </si>
  <si>
    <t>Version</t>
  </si>
  <si>
    <t>Date</t>
  </si>
  <si>
    <t>Web</t>
  </si>
  <si>
    <t>Blog</t>
  </si>
  <si>
    <t>www.marriott-stats.com</t>
  </si>
  <si>
    <t>https://marriott-stats.com/nigels-blog/</t>
  </si>
  <si>
    <t>For more details on how to use this spreadsheet and what each sheet contains please read this blog post</t>
  </si>
  <si>
    <t>All sheets are protected but there is no password if you wish to unprotect.</t>
  </si>
  <si>
    <t>GOATs (Top 4) By Era</t>
  </si>
  <si>
    <t>Doncaster</t>
  </si>
  <si>
    <t>Croydon</t>
  </si>
  <si>
    <t>Knowsley</t>
  </si>
  <si>
    <t>Wembley</t>
  </si>
  <si>
    <t>Lincoln</t>
  </si>
  <si>
    <t>Team</t>
  </si>
  <si>
    <t>Started in 1992, Super League since 2011</t>
  </si>
  <si>
    <t>Started in 1970, FA take over in 1993</t>
  </si>
  <si>
    <t>Started in 2011</t>
  </si>
  <si>
    <t>Women's Cup 2001-2008</t>
  </si>
  <si>
    <t>Notes about Teams</t>
  </si>
  <si>
    <t>Data Source</t>
  </si>
  <si>
    <t>All data is sourced from Wikipedia.  The link below contains all the relevant links</t>
  </si>
  <si>
    <t>The following teams have changed their name since 1992.  In this spreadsheet they are represented in all seasons by their latest name and not by the name they were known as at the time.</t>
  </si>
  <si>
    <t>Women's Super League - Wikipedia</t>
  </si>
  <si>
    <t>Twitter</t>
  </si>
  <si>
    <t>Nigel Marriott (@MarriottNigel) / Twitter</t>
  </si>
  <si>
    <t>Bristol City W.F.C. - Wikipedia</t>
  </si>
  <si>
    <t>Used to be Bristol Academy up to 2016.  In turn, Bristol Academy used to be Bristol Rovers until 1998!</t>
  </si>
  <si>
    <t>Southampton Saints Girls &amp; Ladies F.C. - Wikipedia</t>
  </si>
  <si>
    <t>Used to be called Red Star Southampton until 1995 but are now Southampton Saints.  See</t>
  </si>
  <si>
    <t>SL-RU</t>
  </si>
  <si>
    <t>SL-W</t>
  </si>
  <si>
    <t>Notes about 2017 &amp; 2020 seasons</t>
  </si>
  <si>
    <t>These seasons are asterisked in red for the following reasons -</t>
  </si>
  <si>
    <t>This marked the transition of the WSL from a summer season, which had been the case from 2011 to 2016, to a winter season like that for men.  As a result a complete season was not played and no League Cup took place.</t>
  </si>
  <si>
    <t>This is marked as a result of the COVID19 pandemic which halted all sport.  The 2020 WSL season was not resumed and Chelsea were declared champions on a points per game basis</t>
  </si>
  <si>
    <t>2016/17</t>
  </si>
  <si>
    <t>2019/20</t>
  </si>
  <si>
    <t>All Football Trophy Winners (Women) since 1992 in England (marriott-stats.com)</t>
  </si>
  <si>
    <t>Man Utd</t>
  </si>
  <si>
    <t>Trophy Winners &amp; Runner Ups - England Women's Club Football</t>
  </si>
  <si>
    <t>Spurs</t>
  </si>
  <si>
    <t>2026 v1.0</t>
  </si>
  <si>
    <t>1992-2026 (All-Time Women's)</t>
  </si>
  <si>
    <t>2011-2026 (WSL Era)</t>
  </si>
  <si>
    <t>1992-2026</t>
  </si>
  <si>
    <t>2011-2026</t>
  </si>
  <si>
    <t>Brighton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</si>
</sst>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b/>
      <sz val="11"/>
      <color theme="1"/>
      <name val="Calibri"/>
      <family val="2"/>
      <scheme val="minor"/>
    </font>
    <font>
      <b/>
      <sz val="12"/>
      <color theme="1"/>
      <name val="Calibri"/>
      <family val="2"/>
      <scheme val="minor"/>
    </font>
    <font>
      <sz val="10"/>
      <color theme="1"/>
      <name val="Calibri"/>
      <family val="2"/>
      <scheme val="minor"/>
    </font>
    <font>
      <b/>
      <sz val="12"/>
      <color theme="0"/>
      <name val="Calibri"/>
      <family val="2"/>
      <scheme val="minor"/>
    </font>
    <font>
      <i/>
      <sz val="11"/>
      <color theme="1"/>
      <name val="Calibri"/>
      <family val="2"/>
      <scheme val="minor"/>
    </font>
    <font>
      <b/>
      <sz val="14"/>
      <color theme="1"/>
      <name val="Calibri"/>
      <family val="2"/>
      <scheme val="minor"/>
    </font>
    <font>
      <b/>
      <sz val="14"/>
      <color theme="0"/>
      <name val="Calibri"/>
      <family val="2"/>
      <scheme val="minor"/>
    </font>
    <font>
      <b/>
      <sz val="18"/>
      <color theme="0"/>
      <name val="Calibri"/>
      <family val="2"/>
      <scheme val="minor"/>
    </font>
    <font>
      <u/>
      <sz val="11"/>
      <color theme="10"/>
      <name val="Calibri"/>
      <family val="2"/>
      <scheme val="minor"/>
    </font>
    <font>
      <b/>
      <i/>
      <sz val="11"/>
      <color rgb="FFFF0000"/>
      <name val="Calibri"/>
      <family val="2"/>
      <scheme val="minor"/>
    </font>
    <font>
      <b/>
      <sz val="16"/>
      <color rgb="FFFF0000"/>
      <name val="Calibri"/>
      <family val="2"/>
      <scheme val="minor"/>
    </font>
    <font>
      <b/>
      <sz val="16"/>
      <color theme="1"/>
      <name val="Calibri"/>
      <family val="2"/>
      <scheme val="minor"/>
    </font>
    <font>
      <b/>
      <i/>
      <sz val="12"/>
      <color rgb="FFFF0000"/>
      <name val="Calibri"/>
      <family val="2"/>
      <scheme val="minor"/>
    </font>
    <font>
      <i/>
      <sz val="10"/>
      <color rgb="FFFF0000"/>
      <name val="Calibri"/>
      <family val="2"/>
      <scheme val="minor"/>
    </font>
    <font>
      <b/>
      <sz val="18"/>
      <color theme="1"/>
      <name val="Calibri"/>
      <family val="2"/>
      <scheme val="minor"/>
    </font>
  </fonts>
  <fills count="13">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1"/>
        <bgColor indexed="64"/>
      </patternFill>
    </fill>
    <fill>
      <patternFill patternType="solid">
        <fgColor theme="0" tint="-0.14999847407452621"/>
        <bgColor indexed="64"/>
      </patternFill>
    </fill>
    <fill>
      <patternFill patternType="solid">
        <fgColor theme="5" tint="-0.249977111117893"/>
        <bgColor indexed="64"/>
      </patternFill>
    </fill>
    <fill>
      <patternFill patternType="solid">
        <fgColor theme="4" tint="-0.249977111117893"/>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59999389629810485"/>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s>
  <cellStyleXfs count="2">
    <xf numFmtId="0" fontId="0" fillId="0" borderId="0"/>
    <xf numFmtId="0" fontId="9" fillId="0" borderId="0" applyNumberFormat="0" applyFill="0" applyBorder="0" applyAlignment="0" applyProtection="0"/>
  </cellStyleXfs>
  <cellXfs count="182">
    <xf numFmtId="0" fontId="0" fillId="0" borderId="0" xfId="0"/>
    <xf numFmtId="0" fontId="0" fillId="6" borderId="0" xfId="0" applyFill="1"/>
    <xf numFmtId="0" fontId="3" fillId="6" borderId="0" xfId="0" applyFont="1" applyFill="1"/>
    <xf numFmtId="0" fontId="4" fillId="5" borderId="2" xfId="0" applyFont="1" applyFill="1" applyBorder="1" applyAlignment="1">
      <alignment horizontal="center"/>
    </xf>
    <xf numFmtId="0" fontId="2" fillId="3" borderId="15" xfId="0" applyFont="1" applyFill="1" applyBorder="1" applyAlignment="1">
      <alignment horizontal="center"/>
    </xf>
    <xf numFmtId="0" fontId="2" fillId="3" borderId="16" xfId="0" applyFont="1" applyFill="1" applyBorder="1" applyAlignment="1">
      <alignment horizontal="center"/>
    </xf>
    <xf numFmtId="0" fontId="2" fillId="3" borderId="1" xfId="0" applyFont="1" applyFill="1" applyBorder="1" applyAlignment="1">
      <alignment horizontal="center"/>
    </xf>
    <xf numFmtId="0" fontId="2" fillId="3" borderId="10" xfId="0" applyFont="1" applyFill="1" applyBorder="1" applyAlignment="1">
      <alignment horizontal="center"/>
    </xf>
    <xf numFmtId="0" fontId="0" fillId="5" borderId="8" xfId="0" applyFill="1" applyBorder="1" applyAlignment="1">
      <alignment horizontal="center"/>
    </xf>
    <xf numFmtId="0" fontId="0" fillId="5" borderId="1" xfId="0" applyFill="1" applyBorder="1" applyAlignment="1">
      <alignment horizontal="center"/>
    </xf>
    <xf numFmtId="0" fontId="0" fillId="5" borderId="21" xfId="0" applyFill="1" applyBorder="1" applyAlignment="1">
      <alignment horizontal="center"/>
    </xf>
    <xf numFmtId="0" fontId="0" fillId="5" borderId="11" xfId="0" applyFill="1" applyBorder="1" applyAlignment="1">
      <alignment horizontal="center"/>
    </xf>
    <xf numFmtId="0" fontId="2" fillId="3" borderId="23" xfId="0" applyFont="1" applyFill="1" applyBorder="1" applyAlignment="1">
      <alignment horizontal="center"/>
    </xf>
    <xf numFmtId="0" fontId="2" fillId="3" borderId="24" xfId="0" applyFont="1" applyFill="1" applyBorder="1" applyAlignment="1">
      <alignment horizontal="center"/>
    </xf>
    <xf numFmtId="0" fontId="2" fillId="10" borderId="18" xfId="0" applyFont="1" applyFill="1" applyBorder="1" applyAlignment="1">
      <alignment horizontal="center"/>
    </xf>
    <xf numFmtId="0" fontId="2" fillId="10" borderId="1" xfId="0" applyFont="1" applyFill="1" applyBorder="1" applyAlignment="1">
      <alignment horizontal="center"/>
    </xf>
    <xf numFmtId="0" fontId="2" fillId="10" borderId="11" xfId="0" applyFont="1" applyFill="1" applyBorder="1" applyAlignment="1">
      <alignment horizontal="center"/>
    </xf>
    <xf numFmtId="0" fontId="2" fillId="10" borderId="19" xfId="0" applyFont="1" applyFill="1" applyBorder="1" applyAlignment="1">
      <alignment horizontal="center"/>
    </xf>
    <xf numFmtId="0" fontId="2" fillId="10" borderId="10" xfId="0" applyFont="1" applyFill="1" applyBorder="1" applyAlignment="1">
      <alignment horizontal="center"/>
    </xf>
    <xf numFmtId="0" fontId="2" fillId="10" borderId="12" xfId="0" applyFont="1" applyFill="1" applyBorder="1" applyAlignment="1">
      <alignment horizontal="center"/>
    </xf>
    <xf numFmtId="0" fontId="1" fillId="3" borderId="1" xfId="0" applyFont="1" applyFill="1" applyBorder="1" applyAlignment="1">
      <alignment horizontal="center"/>
    </xf>
    <xf numFmtId="0" fontId="1" fillId="3" borderId="1" xfId="0" applyFont="1" applyFill="1" applyBorder="1"/>
    <xf numFmtId="0" fontId="1" fillId="4" borderId="1" xfId="0" applyFont="1" applyFill="1" applyBorder="1" applyAlignment="1">
      <alignment horizontal="center"/>
    </xf>
    <xf numFmtId="0" fontId="1" fillId="4" borderId="1" xfId="0" applyFont="1" applyFill="1" applyBorder="1"/>
    <xf numFmtId="0" fontId="4" fillId="7" borderId="1" xfId="0" applyFont="1" applyFill="1" applyBorder="1" applyAlignment="1">
      <alignment horizontal="right"/>
    </xf>
    <xf numFmtId="0" fontId="4" fillId="8" borderId="1" xfId="0" applyFont="1" applyFill="1" applyBorder="1" applyAlignment="1">
      <alignment horizontal="right"/>
    </xf>
    <xf numFmtId="0" fontId="0" fillId="0" borderId="0" xfId="0" applyAlignment="1">
      <alignment horizontal="center"/>
    </xf>
    <xf numFmtId="0" fontId="3" fillId="5" borderId="37" xfId="0" applyFont="1" applyFill="1" applyBorder="1"/>
    <xf numFmtId="0" fontId="2" fillId="5" borderId="36" xfId="0" applyFont="1" applyFill="1" applyBorder="1"/>
    <xf numFmtId="0" fontId="9" fillId="0" borderId="0" xfId="1"/>
    <xf numFmtId="0" fontId="0" fillId="5" borderId="0" xfId="0" applyFill="1"/>
    <xf numFmtId="0" fontId="1" fillId="0" borderId="0" xfId="0" applyFont="1" applyAlignment="1">
      <alignment horizontal="center"/>
    </xf>
    <xf numFmtId="0" fontId="2" fillId="5" borderId="0" xfId="0" applyFont="1" applyFill="1"/>
    <xf numFmtId="0" fontId="3" fillId="5" borderId="0" xfId="0" applyFont="1" applyFill="1"/>
    <xf numFmtId="0" fontId="0" fillId="5" borderId="0" xfId="0" applyFill="1" applyAlignment="1">
      <alignment horizontal="center"/>
    </xf>
    <xf numFmtId="0" fontId="2" fillId="3" borderId="36" xfId="0" applyFont="1" applyFill="1" applyBorder="1" applyAlignment="1">
      <alignment horizontal="center"/>
    </xf>
    <xf numFmtId="0" fontId="3" fillId="3" borderId="0" xfId="0" applyFont="1" applyFill="1" applyAlignment="1">
      <alignment horizontal="center"/>
    </xf>
    <xf numFmtId="0" fontId="2" fillId="3" borderId="0" xfId="0" applyFont="1" applyFill="1" applyAlignment="1">
      <alignment horizontal="center"/>
    </xf>
    <xf numFmtId="0" fontId="2" fillId="4" borderId="36" xfId="0" applyFont="1" applyFill="1" applyBorder="1" applyAlignment="1">
      <alignment horizontal="center"/>
    </xf>
    <xf numFmtId="0" fontId="3" fillId="4" borderId="0" xfId="0" applyFont="1" applyFill="1" applyAlignment="1">
      <alignment horizontal="center"/>
    </xf>
    <xf numFmtId="0" fontId="1" fillId="3" borderId="36" xfId="0" applyFont="1" applyFill="1" applyBorder="1" applyAlignment="1">
      <alignment horizontal="center"/>
    </xf>
    <xf numFmtId="0" fontId="0" fillId="3" borderId="0" xfId="0" applyFill="1" applyAlignment="1">
      <alignment horizontal="center"/>
    </xf>
    <xf numFmtId="0" fontId="1" fillId="3" borderId="0" xfId="0" applyFont="1" applyFill="1" applyAlignment="1">
      <alignment horizontal="center"/>
    </xf>
    <xf numFmtId="0" fontId="0" fillId="0" borderId="36" xfId="0" applyBorder="1" applyAlignment="1">
      <alignment horizontal="center"/>
    </xf>
    <xf numFmtId="0" fontId="1" fillId="4" borderId="36" xfId="0" applyFont="1" applyFill="1" applyBorder="1" applyAlignment="1">
      <alignment horizontal="center"/>
    </xf>
    <xf numFmtId="0" fontId="0" fillId="4" borderId="0" xfId="0" applyFill="1" applyAlignment="1">
      <alignment horizontal="center"/>
    </xf>
    <xf numFmtId="0" fontId="1" fillId="0" borderId="37" xfId="0" applyFont="1" applyBorder="1" applyAlignment="1">
      <alignment horizontal="center"/>
    </xf>
    <xf numFmtId="0" fontId="1" fillId="10" borderId="6" xfId="0" applyFont="1" applyFill="1" applyBorder="1" applyAlignment="1">
      <alignment horizontal="center"/>
    </xf>
    <xf numFmtId="0" fontId="1" fillId="10" borderId="0" xfId="0" applyFont="1" applyFill="1" applyAlignment="1">
      <alignment horizontal="center"/>
    </xf>
    <xf numFmtId="0" fontId="1" fillId="10" borderId="37" xfId="0" applyFont="1" applyFill="1" applyBorder="1" applyAlignment="1">
      <alignment horizontal="center"/>
    </xf>
    <xf numFmtId="0" fontId="1" fillId="12" borderId="6" xfId="0" applyFont="1" applyFill="1" applyBorder="1" applyAlignment="1">
      <alignment horizontal="center"/>
    </xf>
    <xf numFmtId="0" fontId="0" fillId="12" borderId="36" xfId="0" applyFill="1" applyBorder="1" applyAlignment="1">
      <alignment horizontal="center"/>
    </xf>
    <xf numFmtId="0" fontId="2" fillId="12" borderId="0" xfId="0" applyFont="1" applyFill="1" applyAlignment="1">
      <alignment horizontal="center"/>
    </xf>
    <xf numFmtId="0" fontId="0" fillId="12" borderId="0" xfId="0" applyFill="1" applyAlignment="1">
      <alignment horizontal="center"/>
    </xf>
    <xf numFmtId="0" fontId="1" fillId="11" borderId="0" xfId="0" applyFont="1" applyFill="1"/>
    <xf numFmtId="0" fontId="0" fillId="11" borderId="14" xfId="0" applyFill="1" applyBorder="1" applyAlignment="1">
      <alignment horizontal="center"/>
    </xf>
    <xf numFmtId="0" fontId="0" fillId="11" borderId="9" xfId="0" applyFill="1" applyBorder="1" applyAlignment="1">
      <alignment horizontal="center"/>
    </xf>
    <xf numFmtId="0" fontId="0" fillId="11" borderId="22" xfId="0" applyFill="1" applyBorder="1" applyAlignment="1">
      <alignment horizontal="center"/>
    </xf>
    <xf numFmtId="0" fontId="0" fillId="11" borderId="15" xfId="0" applyFill="1" applyBorder="1" applyAlignment="1">
      <alignment horizontal="center"/>
    </xf>
    <xf numFmtId="0" fontId="0" fillId="11" borderId="1" xfId="0" applyFill="1" applyBorder="1" applyAlignment="1">
      <alignment horizontal="center"/>
    </xf>
    <xf numFmtId="0" fontId="0" fillId="11" borderId="11" xfId="0" applyFill="1" applyBorder="1" applyAlignment="1">
      <alignment horizontal="center"/>
    </xf>
    <xf numFmtId="0" fontId="0" fillId="11" borderId="18" xfId="0" applyFill="1" applyBorder="1" applyAlignment="1">
      <alignment horizontal="center"/>
    </xf>
    <xf numFmtId="0" fontId="0" fillId="11" borderId="23" xfId="0" applyFill="1" applyBorder="1" applyAlignment="1">
      <alignment horizontal="center"/>
    </xf>
    <xf numFmtId="0" fontId="0" fillId="11" borderId="20" xfId="0" applyFill="1" applyBorder="1" applyAlignment="1">
      <alignment horizontal="center"/>
    </xf>
    <xf numFmtId="0" fontId="0" fillId="11" borderId="8" xfId="0" applyFill="1" applyBorder="1" applyAlignment="1">
      <alignment horizontal="center"/>
    </xf>
    <xf numFmtId="0" fontId="0" fillId="11" borderId="21" xfId="0" applyFill="1" applyBorder="1" applyAlignment="1">
      <alignment horizontal="center"/>
    </xf>
    <xf numFmtId="0" fontId="12" fillId="0" borderId="0" xfId="0" applyFont="1"/>
    <xf numFmtId="0" fontId="1" fillId="0" borderId="0" xfId="0" applyFont="1" applyAlignment="1">
      <alignment horizontal="right"/>
    </xf>
    <xf numFmtId="0" fontId="2" fillId="11" borderId="36" xfId="0" applyFont="1" applyFill="1" applyBorder="1" applyAlignment="1">
      <alignment horizontal="center"/>
    </xf>
    <xf numFmtId="0" fontId="0" fillId="11" borderId="34" xfId="0" applyFill="1" applyBorder="1" applyAlignment="1">
      <alignment horizontal="center"/>
    </xf>
    <xf numFmtId="0" fontId="2" fillId="11" borderId="28" xfId="0" applyFont="1" applyFill="1" applyBorder="1" applyAlignment="1">
      <alignment horizontal="center"/>
    </xf>
    <xf numFmtId="0" fontId="0" fillId="11" borderId="0" xfId="0" applyFill="1"/>
    <xf numFmtId="0" fontId="1" fillId="11" borderId="1" xfId="0" applyFont="1" applyFill="1" applyBorder="1" applyAlignment="1">
      <alignment horizontal="right"/>
    </xf>
    <xf numFmtId="0" fontId="5" fillId="11" borderId="1" xfId="0" applyFont="1" applyFill="1" applyBorder="1"/>
    <xf numFmtId="0" fontId="1" fillId="12" borderId="0" xfId="0" applyFont="1" applyFill="1" applyAlignment="1">
      <alignment horizontal="center"/>
    </xf>
    <xf numFmtId="0" fontId="2" fillId="3" borderId="29" xfId="0" applyFont="1" applyFill="1" applyBorder="1" applyAlignment="1">
      <alignment horizontal="center"/>
    </xf>
    <xf numFmtId="0" fontId="2" fillId="3" borderId="28" xfId="0" applyFont="1" applyFill="1" applyBorder="1" applyAlignment="1">
      <alignment horizontal="center"/>
    </xf>
    <xf numFmtId="0" fontId="2" fillId="4" borderId="28" xfId="0" applyFont="1" applyFill="1" applyBorder="1" applyAlignment="1">
      <alignment horizontal="center"/>
    </xf>
    <xf numFmtId="0" fontId="3" fillId="3" borderId="29" xfId="0" applyFont="1" applyFill="1" applyBorder="1" applyAlignment="1">
      <alignment horizontal="center"/>
    </xf>
    <xf numFmtId="0" fontId="3" fillId="4" borderId="29" xfId="0" applyFont="1" applyFill="1" applyBorder="1" applyAlignment="1">
      <alignment horizontal="center"/>
    </xf>
    <xf numFmtId="0" fontId="2" fillId="12" borderId="29" xfId="0" applyFont="1" applyFill="1" applyBorder="1" applyAlignment="1">
      <alignment horizontal="center"/>
    </xf>
    <xf numFmtId="0" fontId="1" fillId="10" borderId="29" xfId="0" applyFont="1" applyFill="1" applyBorder="1" applyAlignment="1">
      <alignment horizontal="center"/>
    </xf>
    <xf numFmtId="0" fontId="1" fillId="10" borderId="30" xfId="0" applyFont="1" applyFill="1" applyBorder="1" applyAlignment="1">
      <alignment horizontal="center"/>
    </xf>
    <xf numFmtId="14" fontId="0" fillId="0" borderId="0" xfId="0" applyNumberFormat="1" applyAlignment="1">
      <alignment horizontal="left"/>
    </xf>
    <xf numFmtId="0" fontId="10" fillId="11" borderId="0" xfId="0" applyFont="1" applyFill="1"/>
    <xf numFmtId="0" fontId="2" fillId="10" borderId="36" xfId="0" applyFont="1" applyFill="1" applyBorder="1"/>
    <xf numFmtId="0" fontId="3" fillId="10" borderId="0" xfId="0" applyFont="1" applyFill="1"/>
    <xf numFmtId="0" fontId="2" fillId="5" borderId="29" xfId="0" applyFont="1" applyFill="1" applyBorder="1" applyAlignment="1">
      <alignment horizontal="center"/>
    </xf>
    <xf numFmtId="0" fontId="2" fillId="12" borderId="28" xfId="0" applyFont="1" applyFill="1" applyBorder="1" applyAlignment="1">
      <alignment horizontal="center"/>
    </xf>
    <xf numFmtId="0" fontId="1" fillId="12" borderId="29" xfId="0" applyFont="1" applyFill="1" applyBorder="1" applyAlignment="1">
      <alignment horizontal="center"/>
    </xf>
    <xf numFmtId="0" fontId="2" fillId="5" borderId="30" xfId="0" applyFont="1" applyFill="1" applyBorder="1" applyAlignment="1">
      <alignment horizontal="center"/>
    </xf>
    <xf numFmtId="0" fontId="2" fillId="5" borderId="41" xfId="0" applyFont="1" applyFill="1" applyBorder="1" applyAlignment="1">
      <alignment horizontal="center"/>
    </xf>
    <xf numFmtId="0" fontId="2" fillId="10" borderId="27" xfId="0" applyFont="1" applyFill="1" applyBorder="1" applyAlignment="1">
      <alignment horizontal="center"/>
    </xf>
    <xf numFmtId="0" fontId="2" fillId="10" borderId="7" xfId="0" applyFont="1" applyFill="1" applyBorder="1" applyAlignment="1">
      <alignment horizontal="center"/>
    </xf>
    <xf numFmtId="0" fontId="4" fillId="5" borderId="33" xfId="0" applyFont="1" applyFill="1" applyBorder="1" applyAlignment="1">
      <alignment horizontal="center"/>
    </xf>
    <xf numFmtId="0" fontId="4" fillId="5" borderId="42" xfId="0" applyFont="1" applyFill="1" applyBorder="1" applyAlignment="1">
      <alignment horizontal="center"/>
    </xf>
    <xf numFmtId="0" fontId="4" fillId="5" borderId="43" xfId="0" applyFont="1" applyFill="1" applyBorder="1" applyAlignment="1">
      <alignment horizontal="center"/>
    </xf>
    <xf numFmtId="0" fontId="4" fillId="5" borderId="44" xfId="0" applyFont="1" applyFill="1" applyBorder="1" applyAlignment="1">
      <alignment horizontal="center"/>
    </xf>
    <xf numFmtId="0" fontId="4" fillId="5" borderId="45" xfId="0" applyFont="1" applyFill="1" applyBorder="1" applyAlignment="1">
      <alignment horizontal="center"/>
    </xf>
    <xf numFmtId="0" fontId="2" fillId="3" borderId="13" xfId="0" applyFont="1" applyFill="1" applyBorder="1" applyAlignment="1">
      <alignment horizontal="center"/>
    </xf>
    <xf numFmtId="0" fontId="2" fillId="3" borderId="7" xfId="0" applyFont="1" applyFill="1" applyBorder="1" applyAlignment="1">
      <alignment horizontal="center"/>
    </xf>
    <xf numFmtId="0" fontId="0" fillId="11" borderId="17" xfId="0" applyFill="1" applyBorder="1" applyAlignment="1">
      <alignment horizontal="center"/>
    </xf>
    <xf numFmtId="0" fontId="2" fillId="12" borderId="5" xfId="0" applyFont="1" applyFill="1" applyBorder="1"/>
    <xf numFmtId="0" fontId="3" fillId="12" borderId="6" xfId="0" applyFont="1" applyFill="1" applyBorder="1"/>
    <xf numFmtId="0" fontId="2" fillId="12" borderId="26" xfId="0" applyFont="1" applyFill="1" applyBorder="1"/>
    <xf numFmtId="0" fontId="3" fillId="12" borderId="25" xfId="0" applyFont="1" applyFill="1" applyBorder="1"/>
    <xf numFmtId="0" fontId="2" fillId="12" borderId="6" xfId="0" applyFont="1" applyFill="1" applyBorder="1"/>
    <xf numFmtId="0" fontId="3" fillId="12" borderId="32" xfId="0" applyFont="1" applyFill="1" applyBorder="1"/>
    <xf numFmtId="0" fontId="2" fillId="12" borderId="36" xfId="0" applyFont="1" applyFill="1" applyBorder="1"/>
    <xf numFmtId="0" fontId="3" fillId="12" borderId="0" xfId="0" applyFont="1" applyFill="1"/>
    <xf numFmtId="0" fontId="2" fillId="12" borderId="38" xfId="0" applyFont="1" applyFill="1" applyBorder="1"/>
    <xf numFmtId="0" fontId="3" fillId="12" borderId="39" xfId="0" applyFont="1" applyFill="1" applyBorder="1"/>
    <xf numFmtId="0" fontId="13" fillId="12" borderId="36" xfId="0" applyFont="1" applyFill="1" applyBorder="1"/>
    <xf numFmtId="0" fontId="14" fillId="12" borderId="0" xfId="0" applyFont="1" applyFill="1"/>
    <xf numFmtId="0" fontId="0" fillId="12" borderId="36" xfId="0" applyFill="1" applyBorder="1"/>
    <xf numFmtId="0" fontId="0" fillId="12" borderId="0" xfId="0" applyFill="1"/>
    <xf numFmtId="0" fontId="0" fillId="12" borderId="38" xfId="0" applyFill="1" applyBorder="1"/>
    <xf numFmtId="0" fontId="0" fillId="12" borderId="39" xfId="0" applyFill="1" applyBorder="1"/>
    <xf numFmtId="0" fontId="2" fillId="12" borderId="0" xfId="0" applyFont="1" applyFill="1"/>
    <xf numFmtId="0" fontId="3" fillId="12" borderId="37" xfId="0" applyFont="1" applyFill="1" applyBorder="1"/>
    <xf numFmtId="0" fontId="0" fillId="12" borderId="37" xfId="0" applyFill="1" applyBorder="1"/>
    <xf numFmtId="0" fontId="2" fillId="10" borderId="5" xfId="0" applyFont="1" applyFill="1" applyBorder="1"/>
    <xf numFmtId="0" fontId="3" fillId="10" borderId="6" xfId="0" applyFont="1" applyFill="1" applyBorder="1"/>
    <xf numFmtId="0" fontId="1" fillId="10" borderId="36" xfId="0" applyFont="1" applyFill="1" applyBorder="1"/>
    <xf numFmtId="0" fontId="0" fillId="10" borderId="0" xfId="0" applyFill="1"/>
    <xf numFmtId="0" fontId="0" fillId="10" borderId="0" xfId="0" applyFill="1" applyAlignment="1">
      <alignment horizontal="center"/>
    </xf>
    <xf numFmtId="0" fontId="1" fillId="12" borderId="5" xfId="0" applyFont="1" applyFill="1" applyBorder="1" applyAlignment="1">
      <alignment horizontal="center"/>
    </xf>
    <xf numFmtId="0" fontId="6" fillId="0" borderId="0" xfId="0" applyFont="1"/>
    <xf numFmtId="0" fontId="1" fillId="11" borderId="41" xfId="0" applyFont="1" applyFill="1" applyBorder="1" applyAlignment="1">
      <alignment horizontal="center"/>
    </xf>
    <xf numFmtId="0" fontId="0" fillId="11" borderId="36" xfId="0" applyFill="1" applyBorder="1" applyAlignment="1">
      <alignment horizontal="center"/>
    </xf>
    <xf numFmtId="0" fontId="5" fillId="5" borderId="41" xfId="0" applyFont="1" applyFill="1" applyBorder="1" applyAlignment="1">
      <alignment horizontal="center" vertical="center"/>
    </xf>
    <xf numFmtId="0" fontId="1" fillId="2" borderId="28" xfId="0" applyFont="1" applyFill="1" applyBorder="1" applyAlignment="1" applyProtection="1">
      <alignment horizontal="center" vertical="center"/>
      <protection locked="0"/>
    </xf>
    <xf numFmtId="0" fontId="0" fillId="2" borderId="29" xfId="0" applyFill="1" applyBorder="1" applyAlignment="1" applyProtection="1">
      <alignment horizontal="center" vertical="center"/>
      <protection locked="0"/>
    </xf>
    <xf numFmtId="0" fontId="1" fillId="2" borderId="29" xfId="0" applyFont="1" applyFill="1" applyBorder="1" applyAlignment="1" applyProtection="1">
      <alignment horizontal="center" vertical="center"/>
      <protection locked="0"/>
    </xf>
    <xf numFmtId="0" fontId="6" fillId="2" borderId="41" xfId="0" applyFont="1" applyFill="1" applyBorder="1" applyAlignment="1" applyProtection="1">
      <alignment horizontal="center" vertical="center"/>
      <protection locked="0"/>
    </xf>
    <xf numFmtId="0" fontId="2" fillId="11" borderId="37" xfId="0" applyFont="1" applyFill="1" applyBorder="1" applyAlignment="1">
      <alignment horizontal="center" vertical="center"/>
    </xf>
    <xf numFmtId="0" fontId="15" fillId="11" borderId="7" xfId="0" applyFont="1" applyFill="1" applyBorder="1" applyAlignment="1">
      <alignment horizontal="center"/>
    </xf>
    <xf numFmtId="0" fontId="15" fillId="11" borderId="40" xfId="0" applyFont="1" applyFill="1" applyBorder="1" applyAlignment="1">
      <alignment horizontal="center"/>
    </xf>
    <xf numFmtId="0" fontId="15" fillId="11" borderId="8" xfId="0" applyFont="1" applyFill="1" applyBorder="1" applyAlignment="1">
      <alignment horizontal="center"/>
    </xf>
    <xf numFmtId="0" fontId="0" fillId="5" borderId="37" xfId="0" applyFill="1" applyBorder="1" applyAlignment="1">
      <alignment horizontal="center"/>
    </xf>
    <xf numFmtId="0" fontId="6" fillId="12" borderId="2" xfId="0" applyFont="1" applyFill="1" applyBorder="1" applyAlignment="1">
      <alignment horizontal="center" vertical="center" wrapText="1"/>
    </xf>
    <xf numFmtId="0" fontId="6" fillId="12" borderId="3" xfId="0" applyFont="1" applyFill="1" applyBorder="1" applyAlignment="1">
      <alignment horizontal="center" vertical="center" wrapText="1"/>
    </xf>
    <xf numFmtId="0" fontId="6" fillId="12" borderId="36" xfId="0" applyFont="1" applyFill="1" applyBorder="1" applyAlignment="1">
      <alignment horizontal="center" vertical="center" wrapText="1"/>
    </xf>
    <xf numFmtId="0" fontId="6" fillId="12" borderId="0" xfId="0" applyFont="1" applyFill="1" applyAlignment="1">
      <alignment horizontal="center" vertical="center" wrapText="1"/>
    </xf>
    <xf numFmtId="0" fontId="6" fillId="10" borderId="3" xfId="0" applyFont="1" applyFill="1" applyBorder="1" applyAlignment="1">
      <alignment horizontal="center" vertical="center"/>
    </xf>
    <xf numFmtId="0" fontId="6" fillId="10" borderId="0" xfId="0" applyFont="1" applyFill="1" applyAlignment="1">
      <alignment horizontal="center" vertical="center"/>
    </xf>
    <xf numFmtId="0" fontId="6" fillId="12" borderId="39" xfId="0" applyFont="1" applyFill="1" applyBorder="1" applyAlignment="1">
      <alignment horizontal="center" vertical="center" wrapText="1"/>
    </xf>
    <xf numFmtId="0" fontId="6" fillId="12" borderId="38" xfId="0" applyFont="1" applyFill="1" applyBorder="1" applyAlignment="1">
      <alignment horizontal="center" vertical="center" wrapText="1"/>
    </xf>
    <xf numFmtId="0" fontId="6" fillId="12" borderId="37" xfId="0" applyFont="1" applyFill="1" applyBorder="1" applyAlignment="1">
      <alignment horizontal="center" vertical="center" wrapText="1"/>
    </xf>
    <xf numFmtId="0" fontId="6" fillId="10" borderId="36" xfId="0" applyFont="1" applyFill="1" applyBorder="1" applyAlignment="1">
      <alignment horizontal="center" vertical="center" wrapText="1"/>
    </xf>
    <xf numFmtId="0" fontId="6" fillId="10" borderId="0" xfId="0" applyFont="1" applyFill="1" applyAlignment="1">
      <alignment horizontal="center" vertical="center" wrapText="1"/>
    </xf>
    <xf numFmtId="0" fontId="7" fillId="9" borderId="28" xfId="0" applyFont="1" applyFill="1" applyBorder="1" applyAlignment="1">
      <alignment horizontal="center"/>
    </xf>
    <xf numFmtId="0" fontId="7" fillId="9" borderId="29" xfId="0" applyFont="1" applyFill="1" applyBorder="1" applyAlignment="1">
      <alignment horizontal="center"/>
    </xf>
    <xf numFmtId="0" fontId="7" fillId="9" borderId="30" xfId="0" applyFont="1" applyFill="1" applyBorder="1" applyAlignment="1">
      <alignment horizontal="center"/>
    </xf>
    <xf numFmtId="0" fontId="8" fillId="5" borderId="28" xfId="0" applyFont="1" applyFill="1" applyBorder="1" applyAlignment="1">
      <alignment horizontal="center" vertical="center"/>
    </xf>
    <xf numFmtId="0" fontId="8" fillId="5" borderId="29" xfId="0" applyFont="1" applyFill="1" applyBorder="1" applyAlignment="1">
      <alignment horizontal="center" vertical="center"/>
    </xf>
    <xf numFmtId="0" fontId="8" fillId="5" borderId="30" xfId="0" applyFont="1" applyFill="1" applyBorder="1" applyAlignment="1">
      <alignment horizontal="center" vertical="center"/>
    </xf>
    <xf numFmtId="0" fontId="11" fillId="11" borderId="28" xfId="0" applyFont="1" applyFill="1" applyBorder="1" applyAlignment="1">
      <alignment horizontal="center"/>
    </xf>
    <xf numFmtId="0" fontId="11" fillId="11" borderId="29" xfId="0" applyFont="1" applyFill="1" applyBorder="1" applyAlignment="1">
      <alignment horizontal="center"/>
    </xf>
    <xf numFmtId="0" fontId="11" fillId="11" borderId="30" xfId="0" applyFont="1" applyFill="1" applyBorder="1" applyAlignment="1">
      <alignment horizontal="center"/>
    </xf>
    <xf numFmtId="0" fontId="2" fillId="3" borderId="29" xfId="0" applyFont="1" applyFill="1" applyBorder="1" applyAlignment="1">
      <alignment horizontal="center"/>
    </xf>
    <xf numFmtId="0" fontId="2" fillId="3" borderId="30" xfId="0" applyFont="1" applyFill="1" applyBorder="1" applyAlignment="1">
      <alignment horizontal="center"/>
    </xf>
    <xf numFmtId="0" fontId="8" fillId="7" borderId="28" xfId="0" applyFont="1" applyFill="1" applyBorder="1" applyAlignment="1">
      <alignment horizontal="center" wrapText="1"/>
    </xf>
    <xf numFmtId="0" fontId="8" fillId="7" borderId="3" xfId="0" applyFont="1" applyFill="1" applyBorder="1" applyAlignment="1">
      <alignment horizontal="center" wrapText="1"/>
    </xf>
    <xf numFmtId="0" fontId="8" fillId="7" borderId="4" xfId="0" applyFont="1" applyFill="1" applyBorder="1" applyAlignment="1">
      <alignment horizontal="center" wrapText="1"/>
    </xf>
    <xf numFmtId="0" fontId="2" fillId="3" borderId="28" xfId="0" applyFont="1" applyFill="1" applyBorder="1" applyAlignment="1">
      <alignment horizontal="center"/>
    </xf>
    <xf numFmtId="0" fontId="2" fillId="3" borderId="31" xfId="0" applyFont="1" applyFill="1" applyBorder="1" applyAlignment="1">
      <alignment horizontal="center"/>
    </xf>
    <xf numFmtId="0" fontId="2" fillId="10" borderId="28" xfId="0" applyFont="1" applyFill="1" applyBorder="1" applyAlignment="1">
      <alignment horizontal="center"/>
    </xf>
    <xf numFmtId="0" fontId="2" fillId="10" borderId="29" xfId="0" applyFont="1" applyFill="1" applyBorder="1" applyAlignment="1">
      <alignment horizontal="center"/>
    </xf>
    <xf numFmtId="0" fontId="2" fillId="10" borderId="31" xfId="0" applyFont="1" applyFill="1" applyBorder="1" applyAlignment="1">
      <alignment horizontal="center"/>
    </xf>
    <xf numFmtId="0" fontId="7" fillId="7" borderId="33" xfId="0" applyFont="1" applyFill="1" applyBorder="1" applyAlignment="1">
      <alignment horizontal="center" vertical="center" textRotation="90"/>
    </xf>
    <xf numFmtId="0" fontId="7" fillId="7" borderId="34" xfId="0" applyFont="1" applyFill="1" applyBorder="1" applyAlignment="1">
      <alignment horizontal="center" vertical="center" textRotation="90"/>
    </xf>
    <xf numFmtId="0" fontId="8" fillId="9" borderId="28" xfId="0" applyFont="1" applyFill="1" applyBorder="1" applyAlignment="1">
      <alignment horizontal="center"/>
    </xf>
    <xf numFmtId="0" fontId="8" fillId="9" borderId="29" xfId="0" applyFont="1" applyFill="1" applyBorder="1" applyAlignment="1">
      <alignment horizontal="center"/>
    </xf>
    <xf numFmtId="0" fontId="8" fillId="9" borderId="30" xfId="0" applyFont="1" applyFill="1" applyBorder="1" applyAlignment="1">
      <alignment horizontal="center"/>
    </xf>
    <xf numFmtId="0" fontId="7" fillId="9" borderId="33" xfId="0" applyFont="1" applyFill="1" applyBorder="1" applyAlignment="1">
      <alignment horizontal="center" vertical="center" textRotation="90"/>
    </xf>
    <xf numFmtId="0" fontId="7" fillId="9" borderId="34" xfId="0" applyFont="1" applyFill="1" applyBorder="1" applyAlignment="1">
      <alignment horizontal="center" vertical="center" textRotation="90"/>
    </xf>
    <xf numFmtId="0" fontId="7" fillId="9" borderId="35" xfId="0" applyFont="1" applyFill="1" applyBorder="1" applyAlignment="1">
      <alignment horizontal="center" vertical="center" textRotation="90"/>
    </xf>
    <xf numFmtId="0" fontId="1" fillId="11" borderId="7" xfId="0" applyFont="1" applyFill="1" applyBorder="1" applyAlignment="1">
      <alignment horizontal="center"/>
    </xf>
    <xf numFmtId="0" fontId="1" fillId="11" borderId="40" xfId="0" applyFont="1" applyFill="1" applyBorder="1" applyAlignment="1">
      <alignment horizontal="center"/>
    </xf>
    <xf numFmtId="0" fontId="1" fillId="11" borderId="8" xfId="0" applyFont="1" applyFill="1" applyBorder="1" applyAlignment="1">
      <alignment horizontal="center"/>
    </xf>
    <xf numFmtId="0" fontId="2" fillId="10" borderId="30" xfId="0" applyFont="1" applyFill="1" applyBorder="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en.wikipedia.org/wiki/Women's_Super_League" TargetMode="External"/><Relationship Id="rId7" Type="http://schemas.openxmlformats.org/officeDocument/2006/relationships/hyperlink" Target="https://marriott-stats.com/nigels-blog/winners-english-football-clubs-womens/" TargetMode="External"/><Relationship Id="rId2" Type="http://schemas.openxmlformats.org/officeDocument/2006/relationships/hyperlink" Target="https://marriott-stats.com/nigels-blog/" TargetMode="External"/><Relationship Id="rId1" Type="http://schemas.openxmlformats.org/officeDocument/2006/relationships/hyperlink" Target="http://www.marriott-stats.com/" TargetMode="External"/><Relationship Id="rId6" Type="http://schemas.openxmlformats.org/officeDocument/2006/relationships/hyperlink" Target="https://en.wikipedia.org/wiki/Southampton_Saints_Girls_%26_Ladies_F.C." TargetMode="External"/><Relationship Id="rId5" Type="http://schemas.openxmlformats.org/officeDocument/2006/relationships/hyperlink" Target="https://en.wikipedia.org/wiki/Bristol_City_W.F.C." TargetMode="External"/><Relationship Id="rId4" Type="http://schemas.openxmlformats.org/officeDocument/2006/relationships/hyperlink" Target="https://twitter.com/MarriottNige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M26"/>
  <sheetViews>
    <sheetView tabSelected="1" workbookViewId="0">
      <selection activeCell="B4" sqref="B4"/>
    </sheetView>
  </sheetViews>
  <sheetFormatPr defaultRowHeight="15" x14ac:dyDescent="0.25"/>
  <cols>
    <col min="2" max="2" width="10.7109375" bestFit="1" customWidth="1"/>
  </cols>
  <sheetData>
    <row r="1" spans="1:2" ht="21" x14ac:dyDescent="0.35">
      <c r="A1" s="66" t="s">
        <v>54</v>
      </c>
    </row>
    <row r="3" spans="1:2" x14ac:dyDescent="0.25">
      <c r="A3" t="s">
        <v>55</v>
      </c>
      <c r="B3" t="s">
        <v>97</v>
      </c>
    </row>
    <row r="4" spans="1:2" x14ac:dyDescent="0.25">
      <c r="A4" t="s">
        <v>56</v>
      </c>
      <c r="B4" s="83">
        <v>46173</v>
      </c>
    </row>
    <row r="5" spans="1:2" x14ac:dyDescent="0.25">
      <c r="A5" t="s">
        <v>57</v>
      </c>
      <c r="B5" s="29" t="s">
        <v>59</v>
      </c>
    </row>
    <row r="6" spans="1:2" x14ac:dyDescent="0.25">
      <c r="A6" t="s">
        <v>58</v>
      </c>
      <c r="B6" s="29" t="s">
        <v>60</v>
      </c>
    </row>
    <row r="7" spans="1:2" x14ac:dyDescent="0.25">
      <c r="A7" t="s">
        <v>79</v>
      </c>
      <c r="B7" s="29" t="s">
        <v>80</v>
      </c>
    </row>
    <row r="9" spans="1:2" x14ac:dyDescent="0.25">
      <c r="A9" t="s">
        <v>61</v>
      </c>
    </row>
    <row r="10" spans="1:2" x14ac:dyDescent="0.25">
      <c r="B10" s="29" t="s">
        <v>93</v>
      </c>
    </row>
    <row r="12" spans="1:2" x14ac:dyDescent="0.25">
      <c r="A12" t="s">
        <v>62</v>
      </c>
    </row>
    <row r="14" spans="1:2" ht="18.75" x14ac:dyDescent="0.3">
      <c r="A14" s="127" t="s">
        <v>75</v>
      </c>
    </row>
    <row r="15" spans="1:2" x14ac:dyDescent="0.25">
      <c r="A15" t="s">
        <v>76</v>
      </c>
    </row>
    <row r="16" spans="1:2" x14ac:dyDescent="0.25">
      <c r="B16" s="29" t="s">
        <v>78</v>
      </c>
    </row>
    <row r="18" spans="1:13" ht="18.75" x14ac:dyDescent="0.3">
      <c r="A18" s="127" t="s">
        <v>74</v>
      </c>
    </row>
    <row r="19" spans="1:13" x14ac:dyDescent="0.25">
      <c r="A19" t="s">
        <v>77</v>
      </c>
    </row>
    <row r="20" spans="1:13" x14ac:dyDescent="0.25">
      <c r="B20" s="67" t="s">
        <v>4</v>
      </c>
      <c r="C20" t="s">
        <v>82</v>
      </c>
      <c r="M20" s="29" t="s">
        <v>81</v>
      </c>
    </row>
    <row r="21" spans="1:13" x14ac:dyDescent="0.25">
      <c r="B21" s="67" t="s">
        <v>7</v>
      </c>
      <c r="C21" t="s">
        <v>84</v>
      </c>
      <c r="M21" s="29" t="s">
        <v>83</v>
      </c>
    </row>
    <row r="23" spans="1:13" ht="18.75" x14ac:dyDescent="0.3">
      <c r="A23" s="127" t="s">
        <v>87</v>
      </c>
    </row>
    <row r="24" spans="1:13" x14ac:dyDescent="0.25">
      <c r="A24" t="s">
        <v>88</v>
      </c>
    </row>
    <row r="25" spans="1:13" x14ac:dyDescent="0.25">
      <c r="B25" s="67" t="s">
        <v>91</v>
      </c>
      <c r="C25" t="s">
        <v>89</v>
      </c>
    </row>
    <row r="26" spans="1:13" x14ac:dyDescent="0.25">
      <c r="B26" s="67" t="s">
        <v>92</v>
      </c>
      <c r="C26" t="s">
        <v>90</v>
      </c>
    </row>
  </sheetData>
  <hyperlinks>
    <hyperlink ref="B5" r:id="rId1" xr:uid="{00000000-0004-0000-0000-000000000000}"/>
    <hyperlink ref="B6" r:id="rId2" xr:uid="{00000000-0004-0000-0000-000001000000}"/>
    <hyperlink ref="B16" r:id="rId3" display="https://en.wikipedia.org/wiki/Women's_Super_League" xr:uid="{021F4D9E-65FC-4EBA-BB0D-04905B0279F0}"/>
    <hyperlink ref="B7" r:id="rId4" display="https://twitter.com/MarriottNigel" xr:uid="{8B56052E-C9D9-461D-A99B-6ACA19FDD73E}"/>
    <hyperlink ref="M20" r:id="rId5" display="https://en.wikipedia.org/wiki/Bristol_City_W.F.C." xr:uid="{00B3DBA8-1DE3-4B25-9B39-83D7B283B641}"/>
    <hyperlink ref="M21" r:id="rId6" display="https://en.wikipedia.org/wiki/Southampton_Saints_Girls_%26_Ladies_F.C." xr:uid="{578DF4E4-FAC8-42FD-92D0-C4522205C93B}"/>
    <hyperlink ref="B10" r:id="rId7" display="https://marriott-stats.com/nigels-blog/winners-english-football-clubs-womens/" xr:uid="{BEDEC228-CECE-44DA-B31F-615EBECE67B6}"/>
  </hyperlinks>
  <pageMargins left="0.7" right="0.7" top="0.75" bottom="0.75" header="0.3" footer="0.3"/>
  <pageSetup orientation="portrait" horizontalDpi="4294967293"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X49"/>
  <sheetViews>
    <sheetView workbookViewId="0">
      <pane xSplit="1" ySplit="3" topLeftCell="B4" activePane="bottomRight" state="frozen"/>
      <selection pane="topRight" activeCell="B1" sqref="B1"/>
      <selection pane="bottomLeft" activeCell="A3" sqref="A3"/>
      <selection pane="bottomRight" activeCell="A4" sqref="A4"/>
    </sheetView>
  </sheetViews>
  <sheetFormatPr defaultColWidth="0" defaultRowHeight="15" x14ac:dyDescent="0.25"/>
  <cols>
    <col min="1" max="1" width="5.5703125" style="54" bestFit="1" customWidth="1"/>
    <col min="2" max="2" width="15.7109375" style="114" bestFit="1" customWidth="1"/>
    <col min="3" max="3" width="12.7109375" style="115" bestFit="1" customWidth="1"/>
    <col min="4" max="4" width="15.7109375" style="116" bestFit="1" customWidth="1"/>
    <col min="5" max="5" width="13.140625" style="117" bestFit="1" customWidth="1"/>
    <col min="6" max="6" width="16" style="115" bestFit="1" customWidth="1"/>
    <col min="7" max="7" width="13.140625" style="120" bestFit="1" customWidth="1"/>
    <col min="8" max="8" width="13.7109375" style="123" customWidth="1"/>
    <col min="9" max="9" width="12.140625" style="124" customWidth="1"/>
    <col min="10" max="10" width="5.140625" hidden="1" customWidth="1"/>
    <col min="11" max="11" width="5.5703125" hidden="1" customWidth="1"/>
    <col min="12" max="12" width="2" style="30" bestFit="1" customWidth="1"/>
    <col min="13" max="13" width="10.7109375" style="53" bestFit="1" customWidth="1"/>
    <col min="14" max="14" width="11.85546875" style="53" bestFit="1" customWidth="1"/>
    <col min="15" max="15" width="9.28515625" style="53" bestFit="1" customWidth="1"/>
    <col min="16" max="16" width="9.28515625" style="125" bestFit="1" customWidth="1"/>
    <col min="17" max="17" width="2.7109375" style="30" customWidth="1"/>
    <col min="18" max="24" width="0" hidden="1" customWidth="1"/>
    <col min="25" max="16384" width="9.140625" hidden="1"/>
  </cols>
  <sheetData>
    <row r="1" spans="1:16" ht="23.25" x14ac:dyDescent="0.35">
      <c r="A1" s="136" t="s">
        <v>95</v>
      </c>
      <c r="B1" s="137"/>
      <c r="C1" s="137"/>
      <c r="D1" s="137"/>
      <c r="E1" s="137"/>
      <c r="F1" s="137"/>
      <c r="G1" s="137"/>
      <c r="H1" s="137"/>
      <c r="I1" s="138"/>
      <c r="L1" s="139" t="s">
        <v>48</v>
      </c>
      <c r="M1" s="140" t="s">
        <v>53</v>
      </c>
      <c r="N1" s="141"/>
      <c r="O1" s="141"/>
      <c r="P1" s="144"/>
    </row>
    <row r="2" spans="1:16" ht="22.5" customHeight="1" x14ac:dyDescent="0.25">
      <c r="A2" s="135" t="s">
        <v>8</v>
      </c>
      <c r="B2" s="142" t="s">
        <v>19</v>
      </c>
      <c r="C2" s="146"/>
      <c r="D2" s="147" t="s">
        <v>20</v>
      </c>
      <c r="E2" s="146"/>
      <c r="F2" s="147" t="s">
        <v>21</v>
      </c>
      <c r="G2" s="148"/>
      <c r="H2" s="149" t="s">
        <v>28</v>
      </c>
      <c r="I2" s="150"/>
      <c r="L2" s="139"/>
      <c r="M2" s="142"/>
      <c r="N2" s="143"/>
      <c r="O2" s="143"/>
      <c r="P2" s="145"/>
    </row>
    <row r="3" spans="1:16" ht="16.5" thickBot="1" x14ac:dyDescent="0.3">
      <c r="A3" s="135"/>
      <c r="B3" s="102" t="s">
        <v>9</v>
      </c>
      <c r="C3" s="103" t="s">
        <v>10</v>
      </c>
      <c r="D3" s="104" t="s">
        <v>14</v>
      </c>
      <c r="E3" s="105" t="s">
        <v>10</v>
      </c>
      <c r="F3" s="106" t="s">
        <v>14</v>
      </c>
      <c r="G3" s="107" t="s">
        <v>10</v>
      </c>
      <c r="H3" s="121" t="s">
        <v>9</v>
      </c>
      <c r="I3" s="122" t="s">
        <v>10</v>
      </c>
      <c r="J3" s="2" t="s">
        <v>29</v>
      </c>
      <c r="K3" s="2" t="s">
        <v>30</v>
      </c>
      <c r="L3" s="33" t="s">
        <v>48</v>
      </c>
      <c r="M3" s="126" t="s">
        <v>49</v>
      </c>
      <c r="N3" s="50" t="s">
        <v>50</v>
      </c>
      <c r="O3" s="50" t="s">
        <v>51</v>
      </c>
      <c r="P3" s="47" t="s">
        <v>52</v>
      </c>
    </row>
    <row r="4" spans="1:16" ht="15.75" x14ac:dyDescent="0.25">
      <c r="A4" s="54">
        <v>1992</v>
      </c>
      <c r="B4" s="108" t="s">
        <v>64</v>
      </c>
      <c r="C4" s="109" t="s">
        <v>7</v>
      </c>
      <c r="D4" s="110" t="s">
        <v>64</v>
      </c>
      <c r="E4" s="111" t="s">
        <v>7</v>
      </c>
      <c r="F4" s="32"/>
      <c r="G4" s="27"/>
      <c r="H4" s="28"/>
      <c r="I4" s="33"/>
      <c r="J4" s="1" t="e">
        <f>MATCH(A4,#REF!,0)-1</f>
        <v>#REF!</v>
      </c>
      <c r="K4" s="1" t="e">
        <f>MATCH(A4,#REF!,0)-1</f>
        <v>#REF!</v>
      </c>
      <c r="M4" s="74" t="str">
        <f t="shared" ref="M4:M32" si="0">IF(B4=D4,B4,"")</f>
        <v>Doncaster</v>
      </c>
      <c r="N4" s="74" t="str">
        <f t="shared" ref="N4:N32" si="1">IF(B4=F4,B4,"")</f>
        <v/>
      </c>
      <c r="O4" s="74" t="str">
        <f t="shared" ref="O4:O32" si="2">IF(D4=F4,D4,"")</f>
        <v/>
      </c>
      <c r="P4" s="48" t="str">
        <f t="shared" ref="P4:P37" si="3">IF(B4=H4,B4,"")</f>
        <v/>
      </c>
    </row>
    <row r="5" spans="1:16" ht="15.75" x14ac:dyDescent="0.25">
      <c r="A5" s="54">
        <v>1993</v>
      </c>
      <c r="B5" s="108" t="s">
        <v>6</v>
      </c>
      <c r="C5" s="109" t="s">
        <v>64</v>
      </c>
      <c r="D5" s="110" t="s">
        <v>6</v>
      </c>
      <c r="E5" s="111" t="s">
        <v>64</v>
      </c>
      <c r="F5" s="32"/>
      <c r="G5" s="27"/>
      <c r="H5" s="28"/>
      <c r="I5" s="33"/>
      <c r="J5" s="1" t="e">
        <f>MATCH(A5,#REF!,0)-1</f>
        <v>#REF!</v>
      </c>
      <c r="K5" s="1" t="e">
        <f>MATCH(A5,#REF!,0)-1</f>
        <v>#REF!</v>
      </c>
      <c r="M5" s="74" t="str">
        <f t="shared" si="0"/>
        <v>Arsenal</v>
      </c>
      <c r="N5" s="74" t="str">
        <f t="shared" si="1"/>
        <v/>
      </c>
      <c r="O5" s="74" t="str">
        <f t="shared" si="2"/>
        <v/>
      </c>
      <c r="P5" s="48" t="str">
        <f t="shared" si="3"/>
        <v/>
      </c>
    </row>
    <row r="6" spans="1:16" ht="15.75" x14ac:dyDescent="0.25">
      <c r="A6" s="54">
        <v>1994</v>
      </c>
      <c r="B6" s="108" t="s">
        <v>64</v>
      </c>
      <c r="C6" s="109" t="s">
        <v>6</v>
      </c>
      <c r="D6" s="110" t="s">
        <v>64</v>
      </c>
      <c r="E6" s="111" t="s">
        <v>66</v>
      </c>
      <c r="F6" s="32"/>
      <c r="G6" s="27"/>
      <c r="H6" s="28"/>
      <c r="I6" s="33"/>
      <c r="J6" s="1" t="e">
        <f>MATCH(A6,#REF!,0)-1</f>
        <v>#REF!</v>
      </c>
      <c r="K6" s="1" t="e">
        <f>MATCH(A6,#REF!,0)-1</f>
        <v>#REF!</v>
      </c>
      <c r="M6" s="74" t="str">
        <f t="shared" si="0"/>
        <v>Doncaster</v>
      </c>
      <c r="N6" s="74" t="str">
        <f t="shared" si="1"/>
        <v/>
      </c>
      <c r="O6" s="74" t="str">
        <f t="shared" si="2"/>
        <v/>
      </c>
      <c r="P6" s="48" t="str">
        <f t="shared" si="3"/>
        <v/>
      </c>
    </row>
    <row r="7" spans="1:16" ht="15.75" x14ac:dyDescent="0.25">
      <c r="A7" s="54">
        <v>1995</v>
      </c>
      <c r="B7" s="108" t="s">
        <v>6</v>
      </c>
      <c r="C7" s="109" t="s">
        <v>2</v>
      </c>
      <c r="D7" s="110" t="s">
        <v>6</v>
      </c>
      <c r="E7" s="111" t="s">
        <v>2</v>
      </c>
      <c r="F7" s="32"/>
      <c r="G7" s="27"/>
      <c r="H7" s="28"/>
      <c r="I7" s="33"/>
      <c r="J7" s="1" t="e">
        <f>MATCH(A7,#REF!,0)-1</f>
        <v>#REF!</v>
      </c>
      <c r="K7" s="1" t="e">
        <f>MATCH(A7,#REF!,0)-1</f>
        <v>#REF!</v>
      </c>
      <c r="M7" s="74" t="str">
        <f t="shared" si="0"/>
        <v>Arsenal</v>
      </c>
      <c r="N7" s="74" t="str">
        <f t="shared" si="1"/>
        <v/>
      </c>
      <c r="O7" s="74" t="str">
        <f t="shared" si="2"/>
        <v/>
      </c>
      <c r="P7" s="48" t="str">
        <f t="shared" si="3"/>
        <v/>
      </c>
    </row>
    <row r="8" spans="1:16" ht="15.75" x14ac:dyDescent="0.25">
      <c r="A8" s="54">
        <v>1996</v>
      </c>
      <c r="B8" s="108" t="s">
        <v>65</v>
      </c>
      <c r="C8" s="109" t="s">
        <v>64</v>
      </c>
      <c r="D8" s="110" t="s">
        <v>65</v>
      </c>
      <c r="E8" s="111" t="s">
        <v>2</v>
      </c>
      <c r="F8" s="32"/>
      <c r="G8" s="27"/>
      <c r="H8" s="28"/>
      <c r="I8" s="33"/>
      <c r="J8" s="1" t="e">
        <f>MATCH(A8,#REF!,0)-1</f>
        <v>#REF!</v>
      </c>
      <c r="K8" s="1" t="e">
        <f>MATCH(A8,#REF!,0)-1</f>
        <v>#REF!</v>
      </c>
      <c r="M8" s="74" t="str">
        <f t="shared" si="0"/>
        <v>Croydon</v>
      </c>
      <c r="N8" s="74" t="str">
        <f t="shared" si="1"/>
        <v/>
      </c>
      <c r="O8" s="74" t="str">
        <f t="shared" si="2"/>
        <v/>
      </c>
      <c r="P8" s="48" t="str">
        <f t="shared" si="3"/>
        <v/>
      </c>
    </row>
    <row r="9" spans="1:16" ht="15.75" x14ac:dyDescent="0.25">
      <c r="A9" s="54">
        <v>1997</v>
      </c>
      <c r="B9" s="108" t="s">
        <v>6</v>
      </c>
      <c r="C9" s="109" t="s">
        <v>64</v>
      </c>
      <c r="D9" s="110" t="s">
        <v>13</v>
      </c>
      <c r="E9" s="111" t="s">
        <v>67</v>
      </c>
      <c r="F9" s="32"/>
      <c r="G9" s="27"/>
      <c r="H9" s="28"/>
      <c r="I9" s="33"/>
      <c r="J9" s="1" t="e">
        <f>MATCH(A9,#REF!,0)-1</f>
        <v>#REF!</v>
      </c>
      <c r="K9" s="1" t="e">
        <f>MATCH(A9,#REF!,0)-1</f>
        <v>#REF!</v>
      </c>
      <c r="M9" s="74" t="str">
        <f t="shared" si="0"/>
        <v/>
      </c>
      <c r="N9" s="74" t="str">
        <f t="shared" si="1"/>
        <v/>
      </c>
      <c r="O9" s="74" t="str">
        <f t="shared" si="2"/>
        <v/>
      </c>
      <c r="P9" s="48" t="str">
        <f t="shared" si="3"/>
        <v/>
      </c>
    </row>
    <row r="10" spans="1:16" ht="15.75" x14ac:dyDescent="0.25">
      <c r="A10" s="54">
        <v>1998</v>
      </c>
      <c r="B10" s="108" t="s">
        <v>0</v>
      </c>
      <c r="C10" s="109" t="s">
        <v>6</v>
      </c>
      <c r="D10" s="110" t="s">
        <v>6</v>
      </c>
      <c r="E10" s="111" t="s">
        <v>65</v>
      </c>
      <c r="F10" s="32"/>
      <c r="G10" s="27"/>
      <c r="H10" s="28"/>
      <c r="I10" s="33"/>
      <c r="J10" s="1" t="e">
        <f>MATCH(A10,#REF!,0)-1</f>
        <v>#REF!</v>
      </c>
      <c r="K10" s="1" t="e">
        <f>MATCH(A10,#REF!,0)-1</f>
        <v>#REF!</v>
      </c>
      <c r="M10" s="74" t="str">
        <f t="shared" si="0"/>
        <v/>
      </c>
      <c r="N10" s="74" t="str">
        <f t="shared" si="1"/>
        <v/>
      </c>
      <c r="O10" s="74" t="str">
        <f t="shared" si="2"/>
        <v/>
      </c>
      <c r="P10" s="48" t="str">
        <f t="shared" si="3"/>
        <v/>
      </c>
    </row>
    <row r="11" spans="1:16" ht="15.75" x14ac:dyDescent="0.25">
      <c r="A11" s="54">
        <v>1999</v>
      </c>
      <c r="B11" s="108" t="s">
        <v>65</v>
      </c>
      <c r="C11" s="109" t="s">
        <v>6</v>
      </c>
      <c r="D11" s="110" t="s">
        <v>6</v>
      </c>
      <c r="E11" s="111" t="s">
        <v>7</v>
      </c>
      <c r="F11" s="32"/>
      <c r="G11" s="27"/>
      <c r="H11" s="28"/>
      <c r="I11" s="33"/>
      <c r="J11" s="1" t="e">
        <f>MATCH(A11,#REF!,0)-1</f>
        <v>#REF!</v>
      </c>
      <c r="K11" s="1" t="e">
        <f>MATCH(A11,#REF!,0)-1</f>
        <v>#REF!</v>
      </c>
      <c r="M11" s="74" t="str">
        <f t="shared" si="0"/>
        <v/>
      </c>
      <c r="N11" s="74" t="str">
        <f t="shared" si="1"/>
        <v/>
      </c>
      <c r="O11" s="74" t="str">
        <f t="shared" si="2"/>
        <v/>
      </c>
      <c r="P11" s="48" t="str">
        <f t="shared" si="3"/>
        <v/>
      </c>
    </row>
    <row r="12" spans="1:16" ht="15.75" x14ac:dyDescent="0.25">
      <c r="A12" s="54">
        <v>2000</v>
      </c>
      <c r="B12" s="108" t="s">
        <v>65</v>
      </c>
      <c r="C12" s="109" t="s">
        <v>64</v>
      </c>
      <c r="D12" s="110" t="s">
        <v>65</v>
      </c>
      <c r="E12" s="111" t="s">
        <v>64</v>
      </c>
      <c r="F12" s="32"/>
      <c r="G12" s="27"/>
      <c r="H12" s="28"/>
      <c r="I12" s="33"/>
      <c r="J12" s="1" t="e">
        <f>MATCH(A12,#REF!,0)-1</f>
        <v>#REF!</v>
      </c>
      <c r="K12" s="1" t="e">
        <f>MATCH(A12,#REF!,0)-1</f>
        <v>#REF!</v>
      </c>
      <c r="M12" s="74" t="str">
        <f t="shared" si="0"/>
        <v>Croydon</v>
      </c>
      <c r="N12" s="74" t="str">
        <f t="shared" si="1"/>
        <v/>
      </c>
      <c r="O12" s="74" t="str">
        <f t="shared" si="2"/>
        <v/>
      </c>
      <c r="P12" s="48" t="str">
        <f t="shared" si="3"/>
        <v/>
      </c>
    </row>
    <row r="13" spans="1:16" ht="15.75" x14ac:dyDescent="0.25">
      <c r="A13" s="54">
        <v>2001</v>
      </c>
      <c r="B13" s="108" t="s">
        <v>6</v>
      </c>
      <c r="C13" s="109" t="s">
        <v>64</v>
      </c>
      <c r="D13" s="110" t="s">
        <v>6</v>
      </c>
      <c r="E13" s="111" t="s">
        <v>12</v>
      </c>
      <c r="F13" s="32"/>
      <c r="G13" s="27"/>
      <c r="H13" s="85"/>
      <c r="I13" s="86"/>
      <c r="J13" s="1" t="e">
        <f>MATCH(A13,#REF!,0)-1</f>
        <v>#REF!</v>
      </c>
      <c r="K13" s="1" t="e">
        <f>MATCH(A13,#REF!,0)-1</f>
        <v>#REF!</v>
      </c>
      <c r="M13" s="74" t="str">
        <f t="shared" si="0"/>
        <v>Arsenal</v>
      </c>
      <c r="N13" s="74" t="str">
        <f t="shared" si="1"/>
        <v/>
      </c>
      <c r="O13" s="74" t="str">
        <f t="shared" si="2"/>
        <v/>
      </c>
      <c r="P13" s="48" t="str">
        <f t="shared" si="3"/>
        <v/>
      </c>
    </row>
    <row r="14" spans="1:16" ht="15.75" x14ac:dyDescent="0.25">
      <c r="A14" s="54">
        <v>2002</v>
      </c>
      <c r="B14" s="108" t="s">
        <v>6</v>
      </c>
      <c r="C14" s="109" t="s">
        <v>64</v>
      </c>
      <c r="D14" s="110" t="s">
        <v>12</v>
      </c>
      <c r="E14" s="111" t="s">
        <v>64</v>
      </c>
      <c r="F14" s="32"/>
      <c r="G14" s="27"/>
      <c r="H14" s="85"/>
      <c r="I14" s="86"/>
      <c r="J14" s="1" t="e">
        <f>MATCH(A14,#REF!,0)-1</f>
        <v>#REF!</v>
      </c>
      <c r="K14" s="1" t="e">
        <f>MATCH(A14,#REF!,0)-1</f>
        <v>#REF!</v>
      </c>
      <c r="M14" s="74" t="str">
        <f t="shared" si="0"/>
        <v/>
      </c>
      <c r="N14" s="74" t="str">
        <f t="shared" si="1"/>
        <v/>
      </c>
      <c r="O14" s="74" t="str">
        <f t="shared" si="2"/>
        <v/>
      </c>
      <c r="P14" s="48" t="str">
        <f t="shared" si="3"/>
        <v/>
      </c>
    </row>
    <row r="15" spans="1:16" ht="15.75" x14ac:dyDescent="0.25">
      <c r="A15" s="54">
        <v>2003</v>
      </c>
      <c r="B15" s="108" t="s">
        <v>12</v>
      </c>
      <c r="C15" s="109" t="s">
        <v>64</v>
      </c>
      <c r="D15" s="110" t="s">
        <v>12</v>
      </c>
      <c r="E15" s="111" t="s">
        <v>16</v>
      </c>
      <c r="F15" s="32"/>
      <c r="G15" s="27"/>
      <c r="H15" s="85"/>
      <c r="I15" s="86"/>
      <c r="J15" s="1" t="e">
        <f>MATCH(A15,#REF!,0)-1</f>
        <v>#REF!</v>
      </c>
      <c r="K15" s="1" t="e">
        <f>MATCH(A15,#REF!,0)-1</f>
        <v>#REF!</v>
      </c>
      <c r="M15" s="74" t="str">
        <f t="shared" si="0"/>
        <v>Fulham</v>
      </c>
      <c r="N15" s="74" t="str">
        <f t="shared" si="1"/>
        <v/>
      </c>
      <c r="O15" s="74" t="str">
        <f t="shared" si="2"/>
        <v/>
      </c>
      <c r="P15" s="48" t="str">
        <f t="shared" si="3"/>
        <v/>
      </c>
    </row>
    <row r="16" spans="1:16" ht="15.75" x14ac:dyDescent="0.25">
      <c r="A16" s="54">
        <v>2004</v>
      </c>
      <c r="B16" s="108" t="s">
        <v>6</v>
      </c>
      <c r="C16" s="109" t="s">
        <v>16</v>
      </c>
      <c r="D16" s="110" t="s">
        <v>6</v>
      </c>
      <c r="E16" s="111" t="s">
        <v>16</v>
      </c>
      <c r="F16" s="32"/>
      <c r="G16" s="27"/>
      <c r="H16" s="85"/>
      <c r="I16" s="86"/>
      <c r="J16" s="1" t="e">
        <f>MATCH(A16,#REF!,0)-1</f>
        <v>#REF!</v>
      </c>
      <c r="K16" s="1" t="e">
        <f>MATCH(A16,#REF!,0)-1</f>
        <v>#REF!</v>
      </c>
      <c r="M16" s="74" t="str">
        <f t="shared" si="0"/>
        <v>Arsenal</v>
      </c>
      <c r="N16" s="74" t="str">
        <f t="shared" si="1"/>
        <v/>
      </c>
      <c r="O16" s="74" t="str">
        <f t="shared" si="2"/>
        <v/>
      </c>
      <c r="P16" s="48" t="str">
        <f t="shared" si="3"/>
        <v/>
      </c>
    </row>
    <row r="17" spans="1:16" ht="15.75" x14ac:dyDescent="0.25">
      <c r="A17" s="54">
        <v>2005</v>
      </c>
      <c r="B17" s="108" t="s">
        <v>6</v>
      </c>
      <c r="C17" s="109" t="s">
        <v>16</v>
      </c>
      <c r="D17" s="110" t="s">
        <v>16</v>
      </c>
      <c r="E17" s="111" t="s">
        <v>0</v>
      </c>
      <c r="F17" s="32"/>
      <c r="G17" s="27"/>
      <c r="H17" s="85"/>
      <c r="I17" s="86"/>
      <c r="J17" s="1" t="e">
        <f>MATCH(A17,#REF!,0)-1</f>
        <v>#REF!</v>
      </c>
      <c r="K17" s="1" t="e">
        <f>MATCH(A17,#REF!,0)-1</f>
        <v>#REF!</v>
      </c>
      <c r="M17" s="74" t="str">
        <f t="shared" si="0"/>
        <v/>
      </c>
      <c r="N17" s="74" t="str">
        <f t="shared" si="1"/>
        <v/>
      </c>
      <c r="O17" s="74" t="str">
        <f t="shared" si="2"/>
        <v/>
      </c>
      <c r="P17" s="48" t="str">
        <f t="shared" si="3"/>
        <v/>
      </c>
    </row>
    <row r="18" spans="1:16" ht="15.75" x14ac:dyDescent="0.25">
      <c r="A18" s="54">
        <v>2006</v>
      </c>
      <c r="B18" s="108" t="s">
        <v>6</v>
      </c>
      <c r="C18" s="109" t="s">
        <v>0</v>
      </c>
      <c r="D18" s="110" t="s">
        <v>6</v>
      </c>
      <c r="E18" s="111" t="s">
        <v>18</v>
      </c>
      <c r="F18" s="32"/>
      <c r="G18" s="27"/>
      <c r="H18" s="85"/>
      <c r="I18" s="86"/>
      <c r="J18" s="1" t="e">
        <f>MATCH(A18,#REF!,0)-1</f>
        <v>#REF!</v>
      </c>
      <c r="K18" s="1" t="e">
        <f>MATCH(A18,#REF!,0)-1</f>
        <v>#REF!</v>
      </c>
      <c r="M18" s="74" t="str">
        <f t="shared" si="0"/>
        <v>Arsenal</v>
      </c>
      <c r="N18" s="74" t="str">
        <f t="shared" si="1"/>
        <v/>
      </c>
      <c r="O18" s="74" t="str">
        <f t="shared" si="2"/>
        <v/>
      </c>
      <c r="P18" s="48" t="str">
        <f t="shared" si="3"/>
        <v/>
      </c>
    </row>
    <row r="19" spans="1:16" ht="15.75" x14ac:dyDescent="0.25">
      <c r="A19" s="54">
        <v>2007</v>
      </c>
      <c r="B19" s="108" t="s">
        <v>6</v>
      </c>
      <c r="C19" s="109" t="s">
        <v>0</v>
      </c>
      <c r="D19" s="110" t="s">
        <v>6</v>
      </c>
      <c r="E19" s="111" t="s">
        <v>16</v>
      </c>
      <c r="F19" s="32"/>
      <c r="G19" s="27"/>
      <c r="H19" s="85" t="s">
        <v>6</v>
      </c>
      <c r="I19" s="86"/>
      <c r="J19" s="1" t="e">
        <f>MATCH(A19,#REF!,0)-1</f>
        <v>#REF!</v>
      </c>
      <c r="K19" s="1" t="e">
        <f>MATCH(A19,#REF!,0)-1</f>
        <v>#REF!</v>
      </c>
      <c r="M19" s="74" t="str">
        <f t="shared" si="0"/>
        <v>Arsenal</v>
      </c>
      <c r="N19" s="74" t="str">
        <f t="shared" si="1"/>
        <v/>
      </c>
      <c r="O19" s="74" t="str">
        <f t="shared" si="2"/>
        <v/>
      </c>
      <c r="P19" s="48" t="str">
        <f t="shared" si="3"/>
        <v>Arsenal</v>
      </c>
    </row>
    <row r="20" spans="1:16" ht="15.75" x14ac:dyDescent="0.25">
      <c r="A20" s="54">
        <v>2008</v>
      </c>
      <c r="B20" s="108" t="s">
        <v>6</v>
      </c>
      <c r="C20" s="109" t="s">
        <v>0</v>
      </c>
      <c r="D20" s="110" t="s">
        <v>6</v>
      </c>
      <c r="E20" s="111" t="s">
        <v>18</v>
      </c>
      <c r="F20" s="32"/>
      <c r="G20" s="27"/>
      <c r="H20" s="85"/>
      <c r="I20" s="86"/>
      <c r="J20" s="1" t="e">
        <f>MATCH(A20,#REF!,0)-1</f>
        <v>#REF!</v>
      </c>
      <c r="K20" s="1" t="e">
        <f>MATCH(A20,#REF!,0)-1</f>
        <v>#REF!</v>
      </c>
      <c r="M20" s="74" t="str">
        <f t="shared" si="0"/>
        <v>Arsenal</v>
      </c>
      <c r="N20" s="74" t="str">
        <f t="shared" si="1"/>
        <v/>
      </c>
      <c r="O20" s="74" t="str">
        <f t="shared" si="2"/>
        <v/>
      </c>
      <c r="P20" s="48" t="str">
        <f t="shared" si="3"/>
        <v/>
      </c>
    </row>
    <row r="21" spans="1:16" ht="15.75" x14ac:dyDescent="0.25">
      <c r="A21" s="54">
        <v>2009</v>
      </c>
      <c r="B21" s="108" t="s">
        <v>6</v>
      </c>
      <c r="C21" s="109" t="s">
        <v>0</v>
      </c>
      <c r="D21" s="110" t="s">
        <v>6</v>
      </c>
      <c r="E21" s="111" t="s">
        <v>1</v>
      </c>
      <c r="F21" s="32"/>
      <c r="G21" s="27"/>
      <c r="H21" s="85"/>
      <c r="I21" s="86"/>
      <c r="J21" s="1" t="e">
        <f>MATCH(A21,#REF!,0)-1</f>
        <v>#REF!</v>
      </c>
      <c r="K21" s="1" t="e">
        <f>MATCH(A21,#REF!,0)-1</f>
        <v>#REF!</v>
      </c>
      <c r="M21" s="74" t="str">
        <f t="shared" si="0"/>
        <v>Arsenal</v>
      </c>
      <c r="N21" s="74" t="str">
        <f t="shared" si="1"/>
        <v/>
      </c>
      <c r="O21" s="74" t="str">
        <f t="shared" si="2"/>
        <v/>
      </c>
      <c r="P21" s="48" t="str">
        <f t="shared" si="3"/>
        <v/>
      </c>
    </row>
    <row r="22" spans="1:16" ht="15.75" x14ac:dyDescent="0.25">
      <c r="A22" s="54">
        <v>2010</v>
      </c>
      <c r="B22" s="108" t="s">
        <v>6</v>
      </c>
      <c r="C22" s="109" t="s">
        <v>0</v>
      </c>
      <c r="D22" s="110" t="s">
        <v>0</v>
      </c>
      <c r="E22" s="111" t="s">
        <v>6</v>
      </c>
      <c r="F22" s="32"/>
      <c r="G22" s="27"/>
      <c r="H22" s="85"/>
      <c r="I22" s="86"/>
      <c r="J22" s="1" t="e">
        <f>MATCH(A22,#REF!,0)-1</f>
        <v>#REF!</v>
      </c>
      <c r="K22" s="1" t="e">
        <f>MATCH(A22,#REF!,0)-1</f>
        <v>#REF!</v>
      </c>
      <c r="M22" s="74" t="str">
        <f t="shared" si="0"/>
        <v/>
      </c>
      <c r="N22" s="74" t="str">
        <f t="shared" si="1"/>
        <v/>
      </c>
      <c r="O22" s="74" t="str">
        <f t="shared" si="2"/>
        <v/>
      </c>
      <c r="P22" s="48" t="str">
        <f t="shared" si="3"/>
        <v/>
      </c>
    </row>
    <row r="23" spans="1:16" ht="15.75" x14ac:dyDescent="0.25">
      <c r="A23" s="54">
        <v>2011</v>
      </c>
      <c r="B23" s="108" t="s">
        <v>6</v>
      </c>
      <c r="C23" s="109" t="s">
        <v>11</v>
      </c>
      <c r="D23" s="110" t="s">
        <v>6</v>
      </c>
      <c r="E23" s="111" t="s">
        <v>4</v>
      </c>
      <c r="F23" s="118" t="s">
        <v>6</v>
      </c>
      <c r="G23" s="119" t="s">
        <v>11</v>
      </c>
      <c r="H23" s="85"/>
      <c r="I23" s="86"/>
      <c r="J23" s="1" t="e">
        <f>MATCH(A23,#REF!,0)-1</f>
        <v>#REF!</v>
      </c>
      <c r="K23" s="1" t="e">
        <f>MATCH(A23,#REF!,0)-1</f>
        <v>#REF!</v>
      </c>
      <c r="M23" s="74" t="str">
        <f t="shared" si="0"/>
        <v>Arsenal</v>
      </c>
      <c r="N23" s="74" t="str">
        <f t="shared" si="1"/>
        <v>Arsenal</v>
      </c>
      <c r="O23" s="74" t="str">
        <f t="shared" si="2"/>
        <v>Arsenal</v>
      </c>
      <c r="P23" s="48" t="str">
        <f t="shared" si="3"/>
        <v/>
      </c>
    </row>
    <row r="24" spans="1:16" ht="15.75" x14ac:dyDescent="0.25">
      <c r="A24" s="54">
        <v>2012</v>
      </c>
      <c r="B24" s="108" t="s">
        <v>6</v>
      </c>
      <c r="C24" s="109" t="s">
        <v>11</v>
      </c>
      <c r="D24" s="110" t="s">
        <v>11</v>
      </c>
      <c r="E24" s="111" t="s">
        <v>5</v>
      </c>
      <c r="F24" s="118" t="s">
        <v>6</v>
      </c>
      <c r="G24" s="119" t="s">
        <v>11</v>
      </c>
      <c r="H24" s="85"/>
      <c r="I24" s="86"/>
      <c r="J24" s="1" t="e">
        <f>MATCH(A24,#REF!,0)-1</f>
        <v>#REF!</v>
      </c>
      <c r="K24" s="1" t="e">
        <f>MATCH(A24,#REF!,0)-1</f>
        <v>#REF!</v>
      </c>
      <c r="M24" s="74" t="str">
        <f t="shared" si="0"/>
        <v/>
      </c>
      <c r="N24" s="74" t="str">
        <f t="shared" si="1"/>
        <v>Arsenal</v>
      </c>
      <c r="O24" s="74" t="str">
        <f t="shared" si="2"/>
        <v/>
      </c>
      <c r="P24" s="48" t="str">
        <f t="shared" si="3"/>
        <v/>
      </c>
    </row>
    <row r="25" spans="1:16" ht="15.75" x14ac:dyDescent="0.25">
      <c r="A25" s="54">
        <v>2013</v>
      </c>
      <c r="B25" s="108" t="s">
        <v>2</v>
      </c>
      <c r="C25" s="109" t="s">
        <v>4</v>
      </c>
      <c r="D25" s="110" t="s">
        <v>6</v>
      </c>
      <c r="E25" s="111" t="s">
        <v>4</v>
      </c>
      <c r="F25" s="118" t="s">
        <v>6</v>
      </c>
      <c r="G25" s="119" t="s">
        <v>68</v>
      </c>
      <c r="H25" s="85"/>
      <c r="I25" s="86"/>
      <c r="J25" s="1" t="e">
        <f>MATCH(A25,#REF!,0)-1</f>
        <v>#REF!</v>
      </c>
      <c r="K25" s="1" t="e">
        <f>MATCH(A25,#REF!,0)-1</f>
        <v>#REF!</v>
      </c>
      <c r="M25" s="74" t="str">
        <f t="shared" si="0"/>
        <v/>
      </c>
      <c r="N25" s="74" t="str">
        <f t="shared" si="1"/>
        <v/>
      </c>
      <c r="O25" s="74" t="str">
        <f t="shared" si="2"/>
        <v>Arsenal</v>
      </c>
      <c r="P25" s="48" t="str">
        <f t="shared" si="3"/>
        <v/>
      </c>
    </row>
    <row r="26" spans="1:16" ht="15.75" x14ac:dyDescent="0.25">
      <c r="A26" s="54">
        <v>2014</v>
      </c>
      <c r="B26" s="108" t="s">
        <v>2</v>
      </c>
      <c r="C26" s="109" t="s">
        <v>5</v>
      </c>
      <c r="D26" s="110" t="s">
        <v>6</v>
      </c>
      <c r="E26" s="111" t="s">
        <v>0</v>
      </c>
      <c r="F26" s="118" t="s">
        <v>15</v>
      </c>
      <c r="G26" s="119" t="s">
        <v>6</v>
      </c>
      <c r="H26" s="85"/>
      <c r="I26" s="86"/>
      <c r="J26" s="1" t="e">
        <f>MATCH(A26,#REF!,0)-1</f>
        <v>#REF!</v>
      </c>
      <c r="K26" s="1" t="e">
        <f>MATCH(A26,#REF!,0)-1</f>
        <v>#REF!</v>
      </c>
      <c r="M26" s="74" t="str">
        <f t="shared" si="0"/>
        <v/>
      </c>
      <c r="N26" s="74" t="str">
        <f t="shared" si="1"/>
        <v/>
      </c>
      <c r="O26" s="74" t="str">
        <f t="shared" si="2"/>
        <v/>
      </c>
      <c r="P26" s="48" t="str">
        <f t="shared" si="3"/>
        <v/>
      </c>
    </row>
    <row r="27" spans="1:16" ht="15.75" x14ac:dyDescent="0.25">
      <c r="A27" s="54">
        <v>2015</v>
      </c>
      <c r="B27" s="108" t="s">
        <v>5</v>
      </c>
      <c r="C27" s="109" t="s">
        <v>15</v>
      </c>
      <c r="D27" s="110" t="s">
        <v>5</v>
      </c>
      <c r="E27" s="111" t="s">
        <v>3</v>
      </c>
      <c r="F27" s="118" t="s">
        <v>6</v>
      </c>
      <c r="G27" s="119" t="s">
        <v>3</v>
      </c>
      <c r="H27" s="85"/>
      <c r="I27" s="86"/>
      <c r="J27" s="1" t="e">
        <f>MATCH(A27,#REF!,0)-1</f>
        <v>#REF!</v>
      </c>
      <c r="K27" s="1" t="e">
        <f>MATCH(A27,#REF!,0)-1</f>
        <v>#REF!</v>
      </c>
      <c r="M27" s="74" t="str">
        <f t="shared" si="0"/>
        <v>Chelsea</v>
      </c>
      <c r="N27" s="74" t="str">
        <f t="shared" si="1"/>
        <v/>
      </c>
      <c r="O27" s="74" t="str">
        <f t="shared" si="2"/>
        <v/>
      </c>
      <c r="P27" s="48" t="str">
        <f t="shared" si="3"/>
        <v/>
      </c>
    </row>
    <row r="28" spans="1:16" ht="15.75" x14ac:dyDescent="0.25">
      <c r="A28" s="54">
        <v>2016</v>
      </c>
      <c r="B28" s="108" t="s">
        <v>15</v>
      </c>
      <c r="C28" s="109" t="s">
        <v>5</v>
      </c>
      <c r="D28" s="110" t="s">
        <v>6</v>
      </c>
      <c r="E28" s="111" t="s">
        <v>5</v>
      </c>
      <c r="F28" s="118" t="s">
        <v>15</v>
      </c>
      <c r="G28" s="119" t="s">
        <v>11</v>
      </c>
      <c r="H28" s="85"/>
      <c r="I28" s="86"/>
      <c r="J28" s="1" t="e">
        <f>MATCH(A28,#REF!,0)-1</f>
        <v>#REF!</v>
      </c>
      <c r="K28" s="1" t="e">
        <f>MATCH(A28,#REF!,0)-1</f>
        <v>#REF!</v>
      </c>
      <c r="M28" s="74" t="str">
        <f t="shared" si="0"/>
        <v/>
      </c>
      <c r="N28" s="74" t="str">
        <f t="shared" si="1"/>
        <v>Man City</v>
      </c>
      <c r="O28" s="74" t="str">
        <f t="shared" si="2"/>
        <v/>
      </c>
      <c r="P28" s="48" t="str">
        <f t="shared" si="3"/>
        <v/>
      </c>
    </row>
    <row r="29" spans="1:16" ht="15.75" x14ac:dyDescent="0.25">
      <c r="A29" s="84">
        <v>2017</v>
      </c>
      <c r="B29" s="112" t="s">
        <v>5</v>
      </c>
      <c r="C29" s="113" t="s">
        <v>15</v>
      </c>
      <c r="D29" s="110" t="s">
        <v>15</v>
      </c>
      <c r="E29" s="111" t="s">
        <v>11</v>
      </c>
      <c r="F29" s="32"/>
      <c r="G29" s="27"/>
      <c r="H29" s="85"/>
      <c r="I29" s="86"/>
      <c r="J29" s="1" t="e">
        <f>MATCH(A29,#REF!,0)-1</f>
        <v>#REF!</v>
      </c>
      <c r="K29" s="1" t="e">
        <f>MATCH(A29,#REF!,0)-1</f>
        <v>#REF!</v>
      </c>
      <c r="M29" s="74" t="str">
        <f t="shared" si="0"/>
        <v/>
      </c>
      <c r="N29" s="74" t="str">
        <f t="shared" si="1"/>
        <v/>
      </c>
      <c r="O29" s="74" t="str">
        <f t="shared" si="2"/>
        <v/>
      </c>
      <c r="P29" s="48" t="str">
        <f t="shared" si="3"/>
        <v/>
      </c>
    </row>
    <row r="30" spans="1:16" ht="15.75" x14ac:dyDescent="0.25">
      <c r="A30" s="54">
        <v>2018</v>
      </c>
      <c r="B30" s="108" t="s">
        <v>5</v>
      </c>
      <c r="C30" s="109" t="s">
        <v>15</v>
      </c>
      <c r="D30" s="110" t="s">
        <v>5</v>
      </c>
      <c r="E30" s="111" t="s">
        <v>6</v>
      </c>
      <c r="F30" s="118" t="s">
        <v>6</v>
      </c>
      <c r="G30" s="119" t="s">
        <v>15</v>
      </c>
      <c r="H30" s="85"/>
      <c r="I30" s="86"/>
      <c r="J30" s="1" t="e">
        <f>MATCH(A30,#REF!,0)-1</f>
        <v>#REF!</v>
      </c>
      <c r="K30" s="1" t="e">
        <f>MATCH(A30,#REF!,0)-1</f>
        <v>#REF!</v>
      </c>
      <c r="M30" s="74" t="str">
        <f t="shared" si="0"/>
        <v>Chelsea</v>
      </c>
      <c r="N30" s="74" t="str">
        <f t="shared" si="1"/>
        <v/>
      </c>
      <c r="O30" s="74" t="str">
        <f t="shared" si="2"/>
        <v/>
      </c>
      <c r="P30" s="48" t="str">
        <f t="shared" si="3"/>
        <v/>
      </c>
    </row>
    <row r="31" spans="1:16" ht="15.75" x14ac:dyDescent="0.25">
      <c r="A31" s="54">
        <v>2019</v>
      </c>
      <c r="B31" s="108" t="s">
        <v>6</v>
      </c>
      <c r="C31" s="109" t="s">
        <v>15</v>
      </c>
      <c r="D31" s="110" t="s">
        <v>15</v>
      </c>
      <c r="E31" s="111" t="s">
        <v>17</v>
      </c>
      <c r="F31" s="118" t="s">
        <v>15</v>
      </c>
      <c r="G31" s="119" t="s">
        <v>6</v>
      </c>
      <c r="H31" s="85"/>
      <c r="I31" s="86"/>
      <c r="J31" s="1" t="e">
        <f>MATCH(A31,#REF!,0)-1</f>
        <v>#REF!</v>
      </c>
      <c r="K31" s="1" t="e">
        <f>MATCH(A31,#REF!,0)-1</f>
        <v>#REF!</v>
      </c>
      <c r="M31" s="74" t="str">
        <f t="shared" si="0"/>
        <v/>
      </c>
      <c r="N31" s="74" t="str">
        <f t="shared" si="1"/>
        <v/>
      </c>
      <c r="O31" s="74" t="str">
        <f t="shared" si="2"/>
        <v>Man City</v>
      </c>
      <c r="P31" s="48" t="str">
        <f t="shared" si="3"/>
        <v/>
      </c>
    </row>
    <row r="32" spans="1:16" ht="15.75" x14ac:dyDescent="0.25">
      <c r="A32" s="84">
        <v>2020</v>
      </c>
      <c r="B32" s="112" t="s">
        <v>5</v>
      </c>
      <c r="C32" s="113" t="s">
        <v>15</v>
      </c>
      <c r="D32" s="110" t="s">
        <v>15</v>
      </c>
      <c r="E32" s="111" t="s">
        <v>0</v>
      </c>
      <c r="F32" s="118" t="s">
        <v>5</v>
      </c>
      <c r="G32" s="119" t="s">
        <v>6</v>
      </c>
      <c r="H32" s="85"/>
      <c r="I32" s="86"/>
      <c r="J32" s="1" t="e">
        <f>MATCH(A32,#REF!,0)-1</f>
        <v>#REF!</v>
      </c>
      <c r="K32" s="1" t="e">
        <f>MATCH(A32,#REF!,0)-1</f>
        <v>#REF!</v>
      </c>
      <c r="M32" s="74" t="str">
        <f t="shared" si="0"/>
        <v/>
      </c>
      <c r="N32" s="74" t="str">
        <f t="shared" si="1"/>
        <v>Chelsea</v>
      </c>
      <c r="O32" s="74" t="str">
        <f t="shared" si="2"/>
        <v/>
      </c>
      <c r="P32" s="48" t="str">
        <f t="shared" si="3"/>
        <v/>
      </c>
    </row>
    <row r="33" spans="1:16" ht="15.75" x14ac:dyDescent="0.25">
      <c r="A33" s="54">
        <v>2021</v>
      </c>
      <c r="B33" s="108" t="s">
        <v>5</v>
      </c>
      <c r="C33" s="109" t="s">
        <v>15</v>
      </c>
      <c r="D33" s="110" t="s">
        <v>5</v>
      </c>
      <c r="E33" s="111" t="s">
        <v>6</v>
      </c>
      <c r="F33" s="118" t="s">
        <v>5</v>
      </c>
      <c r="G33" s="119" t="s">
        <v>4</v>
      </c>
      <c r="H33" s="85"/>
      <c r="I33" s="86" t="s">
        <v>5</v>
      </c>
      <c r="J33" s="1" t="e">
        <f>MATCH(A33,#REF!,0)-1</f>
        <v>#REF!</v>
      </c>
      <c r="K33" s="1" t="e">
        <f>MATCH(A33,#REF!,0)-1</f>
        <v>#REF!</v>
      </c>
      <c r="M33" s="74" t="str">
        <f t="shared" ref="M33:M37" si="4">IF(B33=D33,B33,"")</f>
        <v>Chelsea</v>
      </c>
      <c r="N33" s="74" t="str">
        <f t="shared" ref="N33:N37" si="5">IF(B33=F33,B33,"")</f>
        <v>Chelsea</v>
      </c>
      <c r="O33" s="74" t="str">
        <f t="shared" ref="O33:O37" si="6">IF(D33=F33,D33,"")</f>
        <v>Chelsea</v>
      </c>
      <c r="P33" s="48" t="str">
        <f t="shared" si="3"/>
        <v/>
      </c>
    </row>
    <row r="34" spans="1:16" ht="15.75" x14ac:dyDescent="0.25">
      <c r="A34" s="54">
        <v>2022</v>
      </c>
      <c r="B34" s="108" t="s">
        <v>5</v>
      </c>
      <c r="C34" s="109" t="s">
        <v>6</v>
      </c>
      <c r="D34" s="110" t="s">
        <v>5</v>
      </c>
      <c r="E34" s="111" t="s">
        <v>15</v>
      </c>
      <c r="F34" s="118" t="s">
        <v>15</v>
      </c>
      <c r="G34" s="119" t="s">
        <v>5</v>
      </c>
      <c r="H34" s="85"/>
      <c r="I34" s="86"/>
      <c r="J34" s="1" t="e">
        <f>MATCH(A34,#REF!,0)-1</f>
        <v>#REF!</v>
      </c>
      <c r="K34" s="1" t="e">
        <f>MATCH(A34,#REF!,0)-1</f>
        <v>#REF!</v>
      </c>
      <c r="M34" s="74" t="str">
        <f t="shared" si="4"/>
        <v>Chelsea</v>
      </c>
      <c r="N34" s="74" t="str">
        <f t="shared" si="5"/>
        <v/>
      </c>
      <c r="O34" s="74" t="str">
        <f t="shared" si="6"/>
        <v/>
      </c>
      <c r="P34" s="48" t="str">
        <f t="shared" si="3"/>
        <v/>
      </c>
    </row>
    <row r="35" spans="1:16" ht="15.75" x14ac:dyDescent="0.25">
      <c r="A35" s="54">
        <v>2023</v>
      </c>
      <c r="B35" s="108" t="s">
        <v>5</v>
      </c>
      <c r="C35" s="109" t="s">
        <v>94</v>
      </c>
      <c r="D35" s="110" t="s">
        <v>5</v>
      </c>
      <c r="E35" s="111" t="s">
        <v>94</v>
      </c>
      <c r="F35" s="118" t="s">
        <v>6</v>
      </c>
      <c r="G35" s="119" t="s">
        <v>5</v>
      </c>
      <c r="H35" s="85"/>
      <c r="I35" s="86"/>
      <c r="J35" s="1" t="e">
        <f>MATCH(A35,#REF!,0)-1</f>
        <v>#REF!</v>
      </c>
      <c r="K35" s="1" t="e">
        <f>MATCH(A35,#REF!,0)-1</f>
        <v>#REF!</v>
      </c>
      <c r="M35" s="74" t="str">
        <f t="shared" si="4"/>
        <v>Chelsea</v>
      </c>
      <c r="N35" s="74" t="str">
        <f t="shared" si="5"/>
        <v/>
      </c>
      <c r="O35" s="74" t="str">
        <f t="shared" si="6"/>
        <v/>
      </c>
      <c r="P35" s="48" t="str">
        <f t="shared" si="3"/>
        <v/>
      </c>
    </row>
    <row r="36" spans="1:16" ht="15.75" x14ac:dyDescent="0.25">
      <c r="A36" s="54">
        <v>2024</v>
      </c>
      <c r="B36" s="108" t="s">
        <v>5</v>
      </c>
      <c r="C36" s="109" t="s">
        <v>15</v>
      </c>
      <c r="D36" s="110" t="s">
        <v>94</v>
      </c>
      <c r="E36" s="111" t="s">
        <v>96</v>
      </c>
      <c r="F36" s="118" t="s">
        <v>6</v>
      </c>
      <c r="G36" s="119" t="s">
        <v>5</v>
      </c>
      <c r="H36" s="85"/>
      <c r="I36" s="86"/>
      <c r="J36" s="1" t="e">
        <f>MATCH(A36,#REF!,0)-1</f>
        <v>#REF!</v>
      </c>
      <c r="K36" s="1" t="e">
        <f>MATCH(A36,#REF!,0)-1</f>
        <v>#REF!</v>
      </c>
      <c r="M36" s="74" t="str">
        <f t="shared" si="4"/>
        <v/>
      </c>
      <c r="N36" s="74" t="str">
        <f t="shared" si="5"/>
        <v/>
      </c>
      <c r="O36" s="74" t="str">
        <f t="shared" si="6"/>
        <v/>
      </c>
      <c r="P36" s="48" t="str">
        <f t="shared" si="3"/>
        <v/>
      </c>
    </row>
    <row r="37" spans="1:16" ht="15.75" x14ac:dyDescent="0.25">
      <c r="A37" s="54">
        <v>2025</v>
      </c>
      <c r="B37" s="108" t="s">
        <v>5</v>
      </c>
      <c r="C37" s="109" t="s">
        <v>6</v>
      </c>
      <c r="D37" s="110" t="s">
        <v>5</v>
      </c>
      <c r="E37" s="111" t="s">
        <v>94</v>
      </c>
      <c r="F37" s="118" t="s">
        <v>5</v>
      </c>
      <c r="G37" s="119" t="s">
        <v>15</v>
      </c>
      <c r="H37" s="85" t="s">
        <v>6</v>
      </c>
      <c r="I37" s="86"/>
      <c r="J37" s="1" t="e">
        <f>MATCH(A37,#REF!,0)-1</f>
        <v>#REF!</v>
      </c>
      <c r="K37" s="1" t="e">
        <f>MATCH(A37,#REF!,0)-1</f>
        <v>#REF!</v>
      </c>
      <c r="M37" s="74" t="str">
        <f t="shared" si="4"/>
        <v>Chelsea</v>
      </c>
      <c r="N37" s="74" t="str">
        <f t="shared" si="5"/>
        <v>Chelsea</v>
      </c>
      <c r="O37" s="74" t="str">
        <f t="shared" si="6"/>
        <v>Chelsea</v>
      </c>
      <c r="P37" s="48" t="str">
        <f t="shared" si="3"/>
        <v/>
      </c>
    </row>
    <row r="38" spans="1:16" ht="15.75" x14ac:dyDescent="0.25">
      <c r="A38" s="54">
        <v>2026</v>
      </c>
      <c r="B38" s="108" t="s">
        <v>15</v>
      </c>
      <c r="C38" s="109" t="s">
        <v>6</v>
      </c>
      <c r="D38" s="110" t="s">
        <v>15</v>
      </c>
      <c r="E38" s="111" t="s">
        <v>102</v>
      </c>
      <c r="F38" s="118" t="s">
        <v>5</v>
      </c>
      <c r="G38" s="119" t="s">
        <v>94</v>
      </c>
      <c r="H38" s="85"/>
      <c r="I38" s="86"/>
      <c r="J38" s="1" t="e">
        <f>MATCH(A38,#REF!,0)-1</f>
        <v>#REF!</v>
      </c>
      <c r="K38" s="1" t="e">
        <f>MATCH(A38,#REF!,0)-1</f>
        <v>#REF!</v>
      </c>
      <c r="M38" s="74" t="str">
        <f t="shared" ref="M38" si="7">IF(B38=D38,B38,"")</f>
        <v>Man City</v>
      </c>
      <c r="N38" s="74" t="str">
        <f t="shared" ref="N38" si="8">IF(B38=F38,B38,"")</f>
        <v/>
      </c>
      <c r="O38" s="74" t="str">
        <f t="shared" ref="O38" si="9">IF(D38=F38,D38,"")</f>
        <v/>
      </c>
      <c r="P38" s="48" t="str">
        <f t="shared" ref="P38" si="10">IF(B38=H38,B38,"")</f>
        <v/>
      </c>
    </row>
    <row r="39" spans="1:16" ht="15.75" x14ac:dyDescent="0.25">
      <c r="A39" s="54">
        <v>2027</v>
      </c>
      <c r="B39" s="108"/>
      <c r="C39" s="109"/>
      <c r="D39" s="110"/>
      <c r="E39" s="111"/>
      <c r="F39" s="118"/>
      <c r="G39" s="119"/>
      <c r="H39" s="85"/>
      <c r="I39" s="86"/>
      <c r="J39" s="1" t="e">
        <f>MATCH(A39,#REF!,0)-1</f>
        <v>#REF!</v>
      </c>
      <c r="K39" s="1" t="e">
        <f>MATCH(A39,#REF!,0)-1</f>
        <v>#REF!</v>
      </c>
      <c r="M39" s="74"/>
      <c r="N39" s="74"/>
      <c r="O39" s="74"/>
      <c r="P39" s="48"/>
    </row>
    <row r="40" spans="1:16" ht="15.75" x14ac:dyDescent="0.25">
      <c r="A40" s="54">
        <v>2028</v>
      </c>
      <c r="B40" s="108"/>
      <c r="C40" s="109"/>
      <c r="D40" s="110"/>
      <c r="E40" s="111"/>
      <c r="F40" s="118"/>
      <c r="G40" s="119"/>
      <c r="H40" s="85"/>
      <c r="I40" s="86"/>
      <c r="J40" s="1" t="e">
        <f>MATCH(A40,#REF!,0)-1</f>
        <v>#REF!</v>
      </c>
      <c r="K40" s="1" t="e">
        <f>MATCH(A40,#REF!,0)-1</f>
        <v>#REF!</v>
      </c>
      <c r="M40" s="74"/>
      <c r="N40" s="74"/>
      <c r="O40" s="74"/>
      <c r="P40" s="48"/>
    </row>
    <row r="41" spans="1:16" ht="15.75" x14ac:dyDescent="0.25">
      <c r="A41" s="54">
        <v>2029</v>
      </c>
      <c r="B41" s="108"/>
      <c r="C41" s="109"/>
      <c r="D41" s="110"/>
      <c r="E41" s="111"/>
      <c r="F41" s="118"/>
      <c r="G41" s="119"/>
      <c r="H41" s="85"/>
      <c r="I41" s="86"/>
      <c r="J41" s="1" t="e">
        <f>MATCH(A41,#REF!,0)-1</f>
        <v>#REF!</v>
      </c>
      <c r="K41" s="1" t="e">
        <f>MATCH(A41,#REF!,0)-1</f>
        <v>#REF!</v>
      </c>
      <c r="M41" s="74"/>
      <c r="N41" s="74"/>
      <c r="O41" s="74"/>
      <c r="P41" s="48"/>
    </row>
    <row r="42" spans="1:16" ht="15.75" x14ac:dyDescent="0.25">
      <c r="D42" s="110"/>
      <c r="E42" s="111"/>
      <c r="J42" s="1" t="e">
        <f>MATCH(A42,#REF!,0)-1</f>
        <v>#REF!</v>
      </c>
      <c r="K42" s="1" t="e">
        <f>MATCH(A42,#REF!,0)-1</f>
        <v>#REF!</v>
      </c>
    </row>
    <row r="43" spans="1:16" ht="15.75" x14ac:dyDescent="0.25">
      <c r="D43" s="110"/>
      <c r="E43" s="111"/>
      <c r="J43" s="1" t="e">
        <f>MATCH(A43,#REF!,0)-1</f>
        <v>#REF!</v>
      </c>
      <c r="K43" s="1" t="e">
        <f>MATCH(A43,#REF!,0)-1</f>
        <v>#REF!</v>
      </c>
    </row>
    <row r="44" spans="1:16" ht="15.75" x14ac:dyDescent="0.25">
      <c r="D44" s="110"/>
      <c r="E44" s="111"/>
      <c r="J44" s="1" t="e">
        <f>MATCH(A44,#REF!,0)-1</f>
        <v>#REF!</v>
      </c>
      <c r="K44" s="1" t="e">
        <f>MATCH(A44,#REF!,0)-1</f>
        <v>#REF!</v>
      </c>
    </row>
    <row r="45" spans="1:16" ht="15.75" x14ac:dyDescent="0.25">
      <c r="D45" s="110"/>
      <c r="E45" s="111"/>
      <c r="J45" s="1" t="e">
        <f>MATCH(A45,#REF!,0)-1</f>
        <v>#REF!</v>
      </c>
      <c r="K45" s="1" t="e">
        <f>MATCH(A45,#REF!,0)-1</f>
        <v>#REF!</v>
      </c>
    </row>
    <row r="46" spans="1:16" ht="15.75" x14ac:dyDescent="0.25">
      <c r="D46" s="110"/>
      <c r="E46" s="111"/>
      <c r="J46" s="1" t="e">
        <f>MATCH(A46,#REF!,0)-1</f>
        <v>#REF!</v>
      </c>
      <c r="K46" s="1" t="e">
        <f>MATCH(A46,#REF!,0)-1</f>
        <v>#REF!</v>
      </c>
    </row>
    <row r="47" spans="1:16" ht="15.75" x14ac:dyDescent="0.25">
      <c r="D47" s="110"/>
      <c r="E47" s="111"/>
    </row>
    <row r="48" spans="1:16" ht="15.75" x14ac:dyDescent="0.25">
      <c r="D48" s="110"/>
      <c r="E48" s="111"/>
    </row>
    <row r="49" spans="4:5" ht="15.75" x14ac:dyDescent="0.25">
      <c r="D49" s="110"/>
      <c r="E49" s="111"/>
    </row>
  </sheetData>
  <mergeCells count="9">
    <mergeCell ref="A2:A3"/>
    <mergeCell ref="A1:I1"/>
    <mergeCell ref="L1:L2"/>
    <mergeCell ref="M1:O2"/>
    <mergeCell ref="P1:P2"/>
    <mergeCell ref="B2:C2"/>
    <mergeCell ref="D2:E2"/>
    <mergeCell ref="F2:G2"/>
    <mergeCell ref="H2:I2"/>
  </mergeCells>
  <pageMargins left="0.7" right="0.7" top="0.75" bottom="0.75" header="0.3" footer="0.3"/>
  <pageSetup orientation="portrait" horizontalDpi="4294967293" r:id="rId1"/>
  <ignoredErrors>
    <ignoredError sqref="N4:N33 N34:N37 N38:O38"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R59"/>
  <sheetViews>
    <sheetView workbookViewId="0">
      <pane xSplit="2" ySplit="3" topLeftCell="C4" activePane="bottomRight" state="frozen"/>
      <selection pane="topRight" activeCell="C1" sqref="C1"/>
      <selection pane="bottomLeft" activeCell="A3" sqref="A3"/>
      <selection pane="bottomRight" activeCell="A7" sqref="A7"/>
    </sheetView>
  </sheetViews>
  <sheetFormatPr defaultColWidth="0" defaultRowHeight="15" zeroHeight="1" x14ac:dyDescent="0.25"/>
  <cols>
    <col min="1" max="1" width="8.140625" style="129" customWidth="1"/>
    <col min="2" max="2" width="13.140625" style="69" bestFit="1" customWidth="1"/>
    <col min="3" max="3" width="2.140625" style="34" customWidth="1"/>
    <col min="4" max="4" width="6.28515625" style="40" bestFit="1" customWidth="1"/>
    <col min="5" max="5" width="5.5703125" style="41" bestFit="1" customWidth="1"/>
    <col min="6" max="6" width="6.28515625" style="42" bestFit="1" customWidth="1"/>
    <col min="7" max="7" width="5.5703125" style="41" bestFit="1" customWidth="1"/>
    <col min="8" max="8" width="6" style="42" bestFit="1" customWidth="1"/>
    <col min="9" max="9" width="5.42578125" style="41" bestFit="1" customWidth="1"/>
    <col min="10" max="10" width="6" style="44" bestFit="1" customWidth="1"/>
    <col min="11" max="11" width="5.42578125" style="45" bestFit="1" customWidth="1"/>
    <col min="12" max="12" width="2" style="34" bestFit="1" customWidth="1"/>
    <col min="13" max="13" width="9.42578125" style="43" bestFit="1" customWidth="1"/>
    <col min="14" max="14" width="9.42578125" style="26" bestFit="1" customWidth="1"/>
    <col min="15" max="15" width="6.5703125" style="26" bestFit="1" customWidth="1"/>
    <col min="16" max="16" width="4" style="31" bestFit="1" customWidth="1"/>
    <col min="17" max="17" width="12.28515625" style="46" bestFit="1" customWidth="1"/>
    <col min="18" max="18" width="2" style="34" bestFit="1" customWidth="1"/>
    <col min="19" max="16384" width="9.140625" hidden="1"/>
  </cols>
  <sheetData>
    <row r="1" spans="1:18" ht="19.5" thickBot="1" x14ac:dyDescent="0.35">
      <c r="A1" s="134">
        <v>1992</v>
      </c>
      <c r="B1" s="134">
        <v>2026</v>
      </c>
      <c r="C1" s="130">
        <f>B1-A1+1</f>
        <v>35</v>
      </c>
      <c r="D1" s="131">
        <v>6</v>
      </c>
      <c r="E1" s="132">
        <v>2</v>
      </c>
      <c r="F1" s="133">
        <v>3</v>
      </c>
      <c r="G1" s="132">
        <v>1</v>
      </c>
      <c r="H1" s="133">
        <v>3</v>
      </c>
      <c r="I1" s="132">
        <v>1</v>
      </c>
      <c r="J1" s="131">
        <v>6</v>
      </c>
      <c r="K1" s="132">
        <v>2</v>
      </c>
      <c r="L1" s="91" t="s">
        <v>48</v>
      </c>
      <c r="M1" s="151" t="str">
        <f>"Statistics "&amp;A1&amp;"-"&amp;B1</f>
        <v>Statistics 1992-2026</v>
      </c>
      <c r="N1" s="152"/>
      <c r="O1" s="152"/>
      <c r="P1" s="152"/>
      <c r="Q1" s="153"/>
      <c r="R1" s="91" t="s">
        <v>48</v>
      </c>
    </row>
    <row r="2" spans="1:18" s="71" customFormat="1" ht="3.75" customHeight="1" thickBot="1" x14ac:dyDescent="0.3"/>
    <row r="3" spans="1:18" ht="16.5" thickBot="1" x14ac:dyDescent="0.3">
      <c r="A3" s="70" t="s">
        <v>27</v>
      </c>
      <c r="B3" s="128" t="s">
        <v>69</v>
      </c>
      <c r="C3" s="87" t="s">
        <v>48</v>
      </c>
      <c r="D3" s="76" t="s">
        <v>86</v>
      </c>
      <c r="E3" s="78" t="s">
        <v>85</v>
      </c>
      <c r="F3" s="75" t="s">
        <v>23</v>
      </c>
      <c r="G3" s="78" t="s">
        <v>24</v>
      </c>
      <c r="H3" s="75" t="s">
        <v>25</v>
      </c>
      <c r="I3" s="78" t="s">
        <v>26</v>
      </c>
      <c r="J3" s="77" t="s">
        <v>31</v>
      </c>
      <c r="K3" s="79" t="s">
        <v>32</v>
      </c>
      <c r="L3" s="87" t="s">
        <v>48</v>
      </c>
      <c r="M3" s="88" t="s">
        <v>44</v>
      </c>
      <c r="N3" s="80" t="s">
        <v>33</v>
      </c>
      <c r="O3" s="89" t="s">
        <v>34</v>
      </c>
      <c r="P3" s="81" t="s">
        <v>47</v>
      </c>
      <c r="Q3" s="82" t="s">
        <v>43</v>
      </c>
      <c r="R3" s="90" t="s">
        <v>48</v>
      </c>
    </row>
    <row r="4" spans="1:18" ht="15.75" x14ac:dyDescent="0.25">
      <c r="A4" s="68">
        <f t="shared" ref="A4:A33" si="0">ROW()-3</f>
        <v>1</v>
      </c>
      <c r="B4" s="69" t="s">
        <v>6</v>
      </c>
      <c r="C4" s="34" t="s">
        <v>48</v>
      </c>
      <c r="D4" s="35">
        <f>COUNTIFS('Data1992-2026England'!B:B,$B4,'Data1992-2026England'!$A:$A,"&gt;="&amp;$A$1,'Data1992-2026England'!$A:$A,"&lt;="&amp;$B$1)</f>
        <v>15</v>
      </c>
      <c r="E4" s="36">
        <f>COUNTIFS('Data1992-2026England'!C:C,$B4,'Data1992-2026England'!$A:$A,"&gt;="&amp;$A$1,'Data1992-2026England'!$A:$A,"&lt;="&amp;$B$1)</f>
        <v>6</v>
      </c>
      <c r="F4" s="37">
        <f>COUNTIFS('Data1992-2026England'!D:D,$B4,'Data1992-2026England'!$A:$A,"&gt;="&amp;$A$1,'Data1992-2026England'!$A:$A,"&lt;="&amp;$B$1)</f>
        <v>14</v>
      </c>
      <c r="G4" s="36">
        <f>COUNTIFS('Data1992-2026England'!E:E,$B4,'Data1992-2026England'!$A:$A,"&gt;="&amp;$A$1,'Data1992-2026England'!$A:$A,"&lt;="&amp;$B$1)</f>
        <v>3</v>
      </c>
      <c r="H4" s="37">
        <f>COUNTIFS('Data1992-2026England'!F:F,$B4,'Data1992-2026England'!$A:$A,"&gt;="&amp;$A$1,'Data1992-2026England'!$A:$A,"&lt;="&amp;$B$1)</f>
        <v>7</v>
      </c>
      <c r="I4" s="36">
        <f>COUNTIFS('Data1992-2026England'!G:G,$B4,'Data1992-2026England'!$A:$A,"&gt;="&amp;$A$1,'Data1992-2026England'!$A:$A,"&lt;="&amp;$B$1)</f>
        <v>3</v>
      </c>
      <c r="J4" s="38">
        <f>COUNTIFS('Data1992-2026England'!H:H,$B4,'Data1992-2026England'!$A:$A,"&gt;="&amp;$A$1,'Data1992-2026England'!$A:$A,"&lt;="&amp;$B$1)</f>
        <v>2</v>
      </c>
      <c r="K4" s="39">
        <f>COUNTIFS('Data1992-2026England'!I:I,$B4,'Data1992-2026England'!$A:$A,"&gt;="&amp;$A$1,'Data1992-2026England'!$A:$A,"&lt;="&amp;$B$1)</f>
        <v>0</v>
      </c>
      <c r="L4" s="34" t="s">
        <v>48</v>
      </c>
      <c r="M4" s="51">
        <f t="shared" ref="M4:M26" si="1">D4+J4</f>
        <v>17</v>
      </c>
      <c r="N4" s="52">
        <f t="shared" ref="N4:N26" si="2">D4+F4+H4+J4</f>
        <v>38</v>
      </c>
      <c r="O4" s="53">
        <f t="shared" ref="O4:O26" si="3">SUMPRODUCT(D4:K4,$D$1:$K$1)</f>
        <v>183</v>
      </c>
      <c r="P4" s="48">
        <f t="shared" ref="P4:P26" si="4">SUM(D4:K4)</f>
        <v>50</v>
      </c>
      <c r="Q4" s="49" t="str">
        <f t="shared" ref="Q4:Q26" si="5">M4&amp;"-"&amp;N4-M4&amp;" | "&amp;K4+E4&amp;"-"&amp;G4+I4+AR4+AT4</f>
        <v>17-21 | 6-6</v>
      </c>
      <c r="R4" s="34" t="s">
        <v>48</v>
      </c>
    </row>
    <row r="5" spans="1:18" ht="15.75" x14ac:dyDescent="0.25">
      <c r="A5" s="68">
        <f t="shared" si="0"/>
        <v>2</v>
      </c>
      <c r="B5" s="69" t="s">
        <v>5</v>
      </c>
      <c r="C5" s="34" t="s">
        <v>48</v>
      </c>
      <c r="D5" s="35">
        <f>COUNTIFS('Data1992-2026England'!B:B,$B5,'Data1992-2026England'!$A:$A,"&gt;="&amp;$A$1,'Data1992-2026England'!$A:$A,"&lt;="&amp;$B$1)</f>
        <v>9</v>
      </c>
      <c r="E5" s="36">
        <f>COUNTIFS('Data1992-2026England'!C:C,$B5,'Data1992-2026England'!$A:$A,"&gt;="&amp;$A$1,'Data1992-2026England'!$A:$A,"&lt;="&amp;$B$1)</f>
        <v>2</v>
      </c>
      <c r="F5" s="37">
        <f>COUNTIFS('Data1992-2026England'!D:D,$B5,'Data1992-2026England'!$A:$A,"&gt;="&amp;$A$1,'Data1992-2026England'!$A:$A,"&lt;="&amp;$B$1)</f>
        <v>6</v>
      </c>
      <c r="G5" s="36">
        <f>COUNTIFS('Data1992-2026England'!E:E,$B5,'Data1992-2026England'!$A:$A,"&gt;="&amp;$A$1,'Data1992-2026England'!$A:$A,"&lt;="&amp;$B$1)</f>
        <v>2</v>
      </c>
      <c r="H5" s="37">
        <f>COUNTIFS('Data1992-2026England'!F:F,$B5,'Data1992-2026England'!$A:$A,"&gt;="&amp;$A$1,'Data1992-2026England'!$A:$A,"&lt;="&amp;$B$1)</f>
        <v>4</v>
      </c>
      <c r="I5" s="36">
        <f>COUNTIFS('Data1992-2026England'!G:G,$B5,'Data1992-2026England'!$A:$A,"&gt;="&amp;$A$1,'Data1992-2026England'!$A:$A,"&lt;="&amp;$B$1)</f>
        <v>3</v>
      </c>
      <c r="J5" s="38">
        <f>COUNTIFS('Data1992-2026England'!H:H,$B5,'Data1992-2026England'!$A:$A,"&gt;="&amp;$A$1,'Data1992-2026England'!$A:$A,"&lt;="&amp;$B$1)</f>
        <v>0</v>
      </c>
      <c r="K5" s="39">
        <f>COUNTIFS('Data1992-2026England'!I:I,$B5,'Data1992-2026England'!$A:$A,"&gt;="&amp;$A$1,'Data1992-2026England'!$A:$A,"&lt;="&amp;$B$1)</f>
        <v>1</v>
      </c>
      <c r="L5" s="34" t="s">
        <v>48</v>
      </c>
      <c r="M5" s="51">
        <f t="shared" si="1"/>
        <v>9</v>
      </c>
      <c r="N5" s="52">
        <f t="shared" si="2"/>
        <v>19</v>
      </c>
      <c r="O5" s="53">
        <f t="shared" si="3"/>
        <v>95</v>
      </c>
      <c r="P5" s="48">
        <f t="shared" si="4"/>
        <v>27</v>
      </c>
      <c r="Q5" s="49" t="str">
        <f t="shared" si="5"/>
        <v>9-10 | 3-5</v>
      </c>
      <c r="R5" s="34" t="s">
        <v>48</v>
      </c>
    </row>
    <row r="6" spans="1:18" ht="15.75" x14ac:dyDescent="0.25">
      <c r="A6" s="68">
        <f t="shared" si="0"/>
        <v>3</v>
      </c>
      <c r="B6" s="69" t="s">
        <v>15</v>
      </c>
      <c r="C6" s="34" t="s">
        <v>48</v>
      </c>
      <c r="D6" s="35">
        <f>COUNTIFS('Data1992-2026England'!B:B,$B6,'Data1992-2026England'!$A:$A,"&gt;="&amp;$A$1,'Data1992-2026England'!$A:$A,"&lt;="&amp;$B$1)</f>
        <v>2</v>
      </c>
      <c r="E6" s="36">
        <f>COUNTIFS('Data1992-2026England'!C:C,$B6,'Data1992-2026England'!$A:$A,"&gt;="&amp;$A$1,'Data1992-2026England'!$A:$A,"&lt;="&amp;$B$1)</f>
        <v>7</v>
      </c>
      <c r="F6" s="37">
        <f>COUNTIFS('Data1992-2026England'!D:D,$B6,'Data1992-2026England'!$A:$A,"&gt;="&amp;$A$1,'Data1992-2026England'!$A:$A,"&lt;="&amp;$B$1)</f>
        <v>4</v>
      </c>
      <c r="G6" s="36">
        <f>COUNTIFS('Data1992-2026England'!E:E,$B6,'Data1992-2026England'!$A:$A,"&gt;="&amp;$A$1,'Data1992-2026England'!$A:$A,"&lt;="&amp;$B$1)</f>
        <v>1</v>
      </c>
      <c r="H6" s="37">
        <f>COUNTIFS('Data1992-2026England'!F:F,$B6,'Data1992-2026England'!$A:$A,"&gt;="&amp;$A$1,'Data1992-2026England'!$A:$A,"&lt;="&amp;$B$1)</f>
        <v>4</v>
      </c>
      <c r="I6" s="36">
        <f>COUNTIFS('Data1992-2026England'!G:G,$B6,'Data1992-2026England'!$A:$A,"&gt;="&amp;$A$1,'Data1992-2026England'!$A:$A,"&lt;="&amp;$B$1)</f>
        <v>2</v>
      </c>
      <c r="J6" s="38">
        <f>COUNTIFS('Data1992-2026England'!H:H,$B6,'Data1992-2026England'!$A:$A,"&gt;="&amp;$A$1,'Data1992-2026England'!$A:$A,"&lt;="&amp;$B$1)</f>
        <v>0</v>
      </c>
      <c r="K6" s="39">
        <f>COUNTIFS('Data1992-2026England'!I:I,$B6,'Data1992-2026England'!$A:$A,"&gt;="&amp;$A$1,'Data1992-2026England'!$A:$A,"&lt;="&amp;$B$1)</f>
        <v>0</v>
      </c>
      <c r="L6" s="34" t="s">
        <v>48</v>
      </c>
      <c r="M6" s="51">
        <f t="shared" si="1"/>
        <v>2</v>
      </c>
      <c r="N6" s="52">
        <f t="shared" si="2"/>
        <v>10</v>
      </c>
      <c r="O6" s="53">
        <f t="shared" si="3"/>
        <v>53</v>
      </c>
      <c r="P6" s="48">
        <f t="shared" si="4"/>
        <v>20</v>
      </c>
      <c r="Q6" s="49" t="str">
        <f t="shared" si="5"/>
        <v>2-8 | 7-3</v>
      </c>
      <c r="R6" s="34" t="s">
        <v>48</v>
      </c>
    </row>
    <row r="7" spans="1:18" ht="15.75" x14ac:dyDescent="0.25">
      <c r="A7" s="68">
        <f t="shared" si="0"/>
        <v>4</v>
      </c>
      <c r="B7" s="69" t="s">
        <v>64</v>
      </c>
      <c r="C7" s="34" t="s">
        <v>48</v>
      </c>
      <c r="D7" s="35">
        <f>COUNTIFS('Data1992-2026England'!B:B,$B7,'Data1992-2026England'!$A:$A,"&gt;="&amp;$A$1,'Data1992-2026England'!$A:$A,"&lt;="&amp;$B$1)</f>
        <v>2</v>
      </c>
      <c r="E7" s="36">
        <f>COUNTIFS('Data1992-2026England'!C:C,$B7,'Data1992-2026England'!$A:$A,"&gt;="&amp;$A$1,'Data1992-2026England'!$A:$A,"&lt;="&amp;$B$1)</f>
        <v>7</v>
      </c>
      <c r="F7" s="37">
        <f>COUNTIFS('Data1992-2026England'!D:D,$B7,'Data1992-2026England'!$A:$A,"&gt;="&amp;$A$1,'Data1992-2026England'!$A:$A,"&lt;="&amp;$B$1)</f>
        <v>2</v>
      </c>
      <c r="G7" s="36">
        <f>COUNTIFS('Data1992-2026England'!E:E,$B7,'Data1992-2026England'!$A:$A,"&gt;="&amp;$A$1,'Data1992-2026England'!$A:$A,"&lt;="&amp;$B$1)</f>
        <v>3</v>
      </c>
      <c r="H7" s="37">
        <f>COUNTIFS('Data1992-2026England'!F:F,$B7,'Data1992-2026England'!$A:$A,"&gt;="&amp;$A$1,'Data1992-2026England'!$A:$A,"&lt;="&amp;$B$1)</f>
        <v>0</v>
      </c>
      <c r="I7" s="36">
        <f>COUNTIFS('Data1992-2026England'!G:G,$B7,'Data1992-2026England'!$A:$A,"&gt;="&amp;$A$1,'Data1992-2026England'!$A:$A,"&lt;="&amp;$B$1)</f>
        <v>0</v>
      </c>
      <c r="J7" s="38">
        <f>COUNTIFS('Data1992-2026England'!H:H,$B7,'Data1992-2026England'!$A:$A,"&gt;="&amp;$A$1,'Data1992-2026England'!$A:$A,"&lt;="&amp;$B$1)</f>
        <v>0</v>
      </c>
      <c r="K7" s="39">
        <f>COUNTIFS('Data1992-2026England'!I:I,$B7,'Data1992-2026England'!$A:$A,"&gt;="&amp;$A$1,'Data1992-2026England'!$A:$A,"&lt;="&amp;$B$1)</f>
        <v>0</v>
      </c>
      <c r="L7" s="34" t="s">
        <v>48</v>
      </c>
      <c r="M7" s="51">
        <f t="shared" si="1"/>
        <v>2</v>
      </c>
      <c r="N7" s="52">
        <f t="shared" si="2"/>
        <v>4</v>
      </c>
      <c r="O7" s="53">
        <f t="shared" si="3"/>
        <v>35</v>
      </c>
      <c r="P7" s="48">
        <f t="shared" si="4"/>
        <v>14</v>
      </c>
      <c r="Q7" s="49" t="str">
        <f t="shared" si="5"/>
        <v>2-2 | 7-3</v>
      </c>
    </row>
    <row r="8" spans="1:18" ht="15.75" x14ac:dyDescent="0.25">
      <c r="A8" s="68">
        <f t="shared" si="0"/>
        <v>5</v>
      </c>
      <c r="B8" s="69" t="s">
        <v>65</v>
      </c>
      <c r="C8" s="34" t="s">
        <v>48</v>
      </c>
      <c r="D8" s="35">
        <f>COUNTIFS('Data1992-2026England'!B:B,$B8,'Data1992-2026England'!$A:$A,"&gt;="&amp;$A$1,'Data1992-2026England'!$A:$A,"&lt;="&amp;$B$1)</f>
        <v>3</v>
      </c>
      <c r="E8" s="36">
        <f>COUNTIFS('Data1992-2026England'!C:C,$B8,'Data1992-2026England'!$A:$A,"&gt;="&amp;$A$1,'Data1992-2026England'!$A:$A,"&lt;="&amp;$B$1)</f>
        <v>0</v>
      </c>
      <c r="F8" s="37">
        <f>COUNTIFS('Data1992-2026England'!D:D,$B8,'Data1992-2026England'!$A:$A,"&gt;="&amp;$A$1,'Data1992-2026England'!$A:$A,"&lt;="&amp;$B$1)</f>
        <v>2</v>
      </c>
      <c r="G8" s="36">
        <f>COUNTIFS('Data1992-2026England'!E:E,$B8,'Data1992-2026England'!$A:$A,"&gt;="&amp;$A$1,'Data1992-2026England'!$A:$A,"&lt;="&amp;$B$1)</f>
        <v>1</v>
      </c>
      <c r="H8" s="37">
        <f>COUNTIFS('Data1992-2026England'!F:F,$B8,'Data1992-2026England'!$A:$A,"&gt;="&amp;$A$1,'Data1992-2026England'!$A:$A,"&lt;="&amp;$B$1)</f>
        <v>0</v>
      </c>
      <c r="I8" s="36">
        <f>COUNTIFS('Data1992-2026England'!G:G,$B8,'Data1992-2026England'!$A:$A,"&gt;="&amp;$A$1,'Data1992-2026England'!$A:$A,"&lt;="&amp;$B$1)</f>
        <v>0</v>
      </c>
      <c r="J8" s="38">
        <f>COUNTIFS('Data1992-2026England'!H:H,$B8,'Data1992-2026England'!$A:$A,"&gt;="&amp;$A$1,'Data1992-2026England'!$A:$A,"&lt;="&amp;$B$1)</f>
        <v>0</v>
      </c>
      <c r="K8" s="39">
        <f>COUNTIFS('Data1992-2026England'!I:I,$B8,'Data1992-2026England'!$A:$A,"&gt;="&amp;$A$1,'Data1992-2026England'!$A:$A,"&lt;="&amp;$B$1)</f>
        <v>0</v>
      </c>
      <c r="L8" s="34" t="s">
        <v>48</v>
      </c>
      <c r="M8" s="51">
        <f t="shared" si="1"/>
        <v>3</v>
      </c>
      <c r="N8" s="52">
        <f t="shared" si="2"/>
        <v>5</v>
      </c>
      <c r="O8" s="53">
        <f t="shared" si="3"/>
        <v>25</v>
      </c>
      <c r="P8" s="48">
        <f t="shared" si="4"/>
        <v>6</v>
      </c>
      <c r="Q8" s="49" t="str">
        <f t="shared" si="5"/>
        <v>3-2 | 0-1</v>
      </c>
    </row>
    <row r="9" spans="1:18" ht="15.75" x14ac:dyDescent="0.25">
      <c r="A9" s="68">
        <f t="shared" si="0"/>
        <v>6</v>
      </c>
      <c r="B9" s="69" t="s">
        <v>0</v>
      </c>
      <c r="C9" s="34" t="s">
        <v>48</v>
      </c>
      <c r="D9" s="35">
        <f>COUNTIFS('Data1992-2026England'!B:B,$B9,'Data1992-2026England'!$A:$A,"&gt;="&amp;$A$1,'Data1992-2026England'!$A:$A,"&lt;="&amp;$B$1)</f>
        <v>1</v>
      </c>
      <c r="E9" s="36">
        <f>COUNTIFS('Data1992-2026England'!C:C,$B9,'Data1992-2026England'!$A:$A,"&gt;="&amp;$A$1,'Data1992-2026England'!$A:$A,"&lt;="&amp;$B$1)</f>
        <v>5</v>
      </c>
      <c r="F9" s="37">
        <f>COUNTIFS('Data1992-2026England'!D:D,$B9,'Data1992-2026England'!$A:$A,"&gt;="&amp;$A$1,'Data1992-2026England'!$A:$A,"&lt;="&amp;$B$1)</f>
        <v>1</v>
      </c>
      <c r="G9" s="36">
        <f>COUNTIFS('Data1992-2026England'!E:E,$B9,'Data1992-2026England'!$A:$A,"&gt;="&amp;$A$1,'Data1992-2026England'!$A:$A,"&lt;="&amp;$B$1)</f>
        <v>3</v>
      </c>
      <c r="H9" s="37">
        <f>COUNTIFS('Data1992-2026England'!F:F,$B9,'Data1992-2026England'!$A:$A,"&gt;="&amp;$A$1,'Data1992-2026England'!$A:$A,"&lt;="&amp;$B$1)</f>
        <v>0</v>
      </c>
      <c r="I9" s="36">
        <f>COUNTIFS('Data1992-2026England'!G:G,$B9,'Data1992-2026England'!$A:$A,"&gt;="&amp;$A$1,'Data1992-2026England'!$A:$A,"&lt;="&amp;$B$1)</f>
        <v>0</v>
      </c>
      <c r="J9" s="38">
        <f>COUNTIFS('Data1992-2026England'!H:H,$B9,'Data1992-2026England'!$A:$A,"&gt;="&amp;$A$1,'Data1992-2026England'!$A:$A,"&lt;="&amp;$B$1)</f>
        <v>0</v>
      </c>
      <c r="K9" s="39">
        <f>COUNTIFS('Data1992-2026England'!I:I,$B9,'Data1992-2026England'!$A:$A,"&gt;="&amp;$A$1,'Data1992-2026England'!$A:$A,"&lt;="&amp;$B$1)</f>
        <v>0</v>
      </c>
      <c r="L9" s="34" t="s">
        <v>48</v>
      </c>
      <c r="M9" s="51">
        <f t="shared" si="1"/>
        <v>1</v>
      </c>
      <c r="N9" s="52">
        <f t="shared" si="2"/>
        <v>2</v>
      </c>
      <c r="O9" s="53">
        <f t="shared" si="3"/>
        <v>22</v>
      </c>
      <c r="P9" s="48">
        <f t="shared" si="4"/>
        <v>10</v>
      </c>
      <c r="Q9" s="49" t="str">
        <f t="shared" si="5"/>
        <v>1-1 | 5-3</v>
      </c>
      <c r="R9" s="34" t="s">
        <v>48</v>
      </c>
    </row>
    <row r="10" spans="1:18" ht="15.75" x14ac:dyDescent="0.25">
      <c r="A10" s="68">
        <f t="shared" si="0"/>
        <v>7</v>
      </c>
      <c r="B10" s="69" t="s">
        <v>2</v>
      </c>
      <c r="C10" s="34" t="s">
        <v>48</v>
      </c>
      <c r="D10" s="35">
        <f>COUNTIFS('Data1992-2026England'!B:B,$B10,'Data1992-2026England'!$A:$A,"&gt;="&amp;$A$1,'Data1992-2026England'!$A:$A,"&lt;="&amp;$B$1)</f>
        <v>2</v>
      </c>
      <c r="E10" s="36">
        <f>COUNTIFS('Data1992-2026England'!C:C,$B10,'Data1992-2026England'!$A:$A,"&gt;="&amp;$A$1,'Data1992-2026England'!$A:$A,"&lt;="&amp;$B$1)</f>
        <v>1</v>
      </c>
      <c r="F10" s="37">
        <f>COUNTIFS('Data1992-2026England'!D:D,$B10,'Data1992-2026England'!$A:$A,"&gt;="&amp;$A$1,'Data1992-2026England'!$A:$A,"&lt;="&amp;$B$1)</f>
        <v>0</v>
      </c>
      <c r="G10" s="36">
        <f>COUNTIFS('Data1992-2026England'!E:E,$B10,'Data1992-2026England'!$A:$A,"&gt;="&amp;$A$1,'Data1992-2026England'!$A:$A,"&lt;="&amp;$B$1)</f>
        <v>2</v>
      </c>
      <c r="H10" s="37">
        <f>COUNTIFS('Data1992-2026England'!F:F,$B10,'Data1992-2026England'!$A:$A,"&gt;="&amp;$A$1,'Data1992-2026England'!$A:$A,"&lt;="&amp;$B$1)</f>
        <v>0</v>
      </c>
      <c r="I10" s="36">
        <f>COUNTIFS('Data1992-2026England'!G:G,$B10,'Data1992-2026England'!$A:$A,"&gt;="&amp;$A$1,'Data1992-2026England'!$A:$A,"&lt;="&amp;$B$1)</f>
        <v>0</v>
      </c>
      <c r="J10" s="38">
        <f>COUNTIFS('Data1992-2026England'!H:H,$B10,'Data1992-2026England'!$A:$A,"&gt;="&amp;$A$1,'Data1992-2026England'!$A:$A,"&lt;="&amp;$B$1)</f>
        <v>0</v>
      </c>
      <c r="K10" s="39">
        <f>COUNTIFS('Data1992-2026England'!I:I,$B10,'Data1992-2026England'!$A:$A,"&gt;="&amp;$A$1,'Data1992-2026England'!$A:$A,"&lt;="&amp;$B$1)</f>
        <v>0</v>
      </c>
      <c r="L10" s="34" t="s">
        <v>48</v>
      </c>
      <c r="M10" s="51">
        <f t="shared" si="1"/>
        <v>2</v>
      </c>
      <c r="N10" s="52">
        <f t="shared" si="2"/>
        <v>2</v>
      </c>
      <c r="O10" s="53">
        <f t="shared" si="3"/>
        <v>16</v>
      </c>
      <c r="P10" s="48">
        <f t="shared" si="4"/>
        <v>5</v>
      </c>
      <c r="Q10" s="49" t="str">
        <f t="shared" si="5"/>
        <v>2-0 | 1-2</v>
      </c>
      <c r="R10" s="34" t="s">
        <v>48</v>
      </c>
    </row>
    <row r="11" spans="1:18" ht="15.75" x14ac:dyDescent="0.25">
      <c r="A11" s="68">
        <f t="shared" si="0"/>
        <v>8</v>
      </c>
      <c r="B11" s="69" t="s">
        <v>12</v>
      </c>
      <c r="C11" s="34" t="s">
        <v>48</v>
      </c>
      <c r="D11" s="35">
        <f>COUNTIFS('Data1992-2026England'!B:B,$B11,'Data1992-2026England'!$A:$A,"&gt;="&amp;$A$1,'Data1992-2026England'!$A:$A,"&lt;="&amp;$B$1)</f>
        <v>1</v>
      </c>
      <c r="E11" s="36">
        <f>COUNTIFS('Data1992-2026England'!C:C,$B11,'Data1992-2026England'!$A:$A,"&gt;="&amp;$A$1,'Data1992-2026England'!$A:$A,"&lt;="&amp;$B$1)</f>
        <v>0</v>
      </c>
      <c r="F11" s="37">
        <f>COUNTIFS('Data1992-2026England'!D:D,$B11,'Data1992-2026England'!$A:$A,"&gt;="&amp;$A$1,'Data1992-2026England'!$A:$A,"&lt;="&amp;$B$1)</f>
        <v>2</v>
      </c>
      <c r="G11" s="36">
        <f>COUNTIFS('Data1992-2026England'!E:E,$B11,'Data1992-2026England'!$A:$A,"&gt;="&amp;$A$1,'Data1992-2026England'!$A:$A,"&lt;="&amp;$B$1)</f>
        <v>1</v>
      </c>
      <c r="H11" s="37">
        <f>COUNTIFS('Data1992-2026England'!F:F,$B11,'Data1992-2026England'!$A:$A,"&gt;="&amp;$A$1,'Data1992-2026England'!$A:$A,"&lt;="&amp;$B$1)</f>
        <v>0</v>
      </c>
      <c r="I11" s="36">
        <f>COUNTIFS('Data1992-2026England'!G:G,$B11,'Data1992-2026England'!$A:$A,"&gt;="&amp;$A$1,'Data1992-2026England'!$A:$A,"&lt;="&amp;$B$1)</f>
        <v>0</v>
      </c>
      <c r="J11" s="38">
        <f>COUNTIFS('Data1992-2026England'!H:H,$B11,'Data1992-2026England'!$A:$A,"&gt;="&amp;$A$1,'Data1992-2026England'!$A:$A,"&lt;="&amp;$B$1)</f>
        <v>0</v>
      </c>
      <c r="K11" s="39">
        <f>COUNTIFS('Data1992-2026England'!I:I,$B11,'Data1992-2026England'!$A:$A,"&gt;="&amp;$A$1,'Data1992-2026England'!$A:$A,"&lt;="&amp;$B$1)</f>
        <v>0</v>
      </c>
      <c r="L11" s="34" t="s">
        <v>48</v>
      </c>
      <c r="M11" s="51">
        <f t="shared" si="1"/>
        <v>1</v>
      </c>
      <c r="N11" s="52">
        <f t="shared" si="2"/>
        <v>3</v>
      </c>
      <c r="O11" s="53">
        <f t="shared" si="3"/>
        <v>13</v>
      </c>
      <c r="P11" s="48">
        <f t="shared" si="4"/>
        <v>4</v>
      </c>
      <c r="Q11" s="49" t="str">
        <f t="shared" si="5"/>
        <v>1-2 | 0-1</v>
      </c>
      <c r="R11" s="34" t="s">
        <v>48</v>
      </c>
    </row>
    <row r="12" spans="1:18" ht="15.75" x14ac:dyDescent="0.25">
      <c r="A12" s="68">
        <f t="shared" si="0"/>
        <v>9</v>
      </c>
      <c r="B12" s="69" t="s">
        <v>11</v>
      </c>
      <c r="C12" s="34" t="s">
        <v>48</v>
      </c>
      <c r="D12" s="35">
        <f>COUNTIFS('Data1992-2026England'!B:B,$B12,'Data1992-2026England'!$A:$A,"&gt;="&amp;$A$1,'Data1992-2026England'!$A:$A,"&lt;="&amp;$B$1)</f>
        <v>0</v>
      </c>
      <c r="E12" s="36">
        <f>COUNTIFS('Data1992-2026England'!C:C,$B12,'Data1992-2026England'!$A:$A,"&gt;="&amp;$A$1,'Data1992-2026England'!$A:$A,"&lt;="&amp;$B$1)</f>
        <v>2</v>
      </c>
      <c r="F12" s="37">
        <f>COUNTIFS('Data1992-2026England'!D:D,$B12,'Data1992-2026England'!$A:$A,"&gt;="&amp;$A$1,'Data1992-2026England'!$A:$A,"&lt;="&amp;$B$1)</f>
        <v>1</v>
      </c>
      <c r="G12" s="36">
        <f>COUNTIFS('Data1992-2026England'!E:E,$B12,'Data1992-2026England'!$A:$A,"&gt;="&amp;$A$1,'Data1992-2026England'!$A:$A,"&lt;="&amp;$B$1)</f>
        <v>1</v>
      </c>
      <c r="H12" s="37">
        <f>COUNTIFS('Data1992-2026England'!F:F,$B12,'Data1992-2026England'!$A:$A,"&gt;="&amp;$A$1,'Data1992-2026England'!$A:$A,"&lt;="&amp;$B$1)</f>
        <v>0</v>
      </c>
      <c r="I12" s="36">
        <f>COUNTIFS('Data1992-2026England'!G:G,$B12,'Data1992-2026England'!$A:$A,"&gt;="&amp;$A$1,'Data1992-2026England'!$A:$A,"&lt;="&amp;$B$1)</f>
        <v>3</v>
      </c>
      <c r="J12" s="38">
        <f>COUNTIFS('Data1992-2026England'!H:H,$B12,'Data1992-2026England'!$A:$A,"&gt;="&amp;$A$1,'Data1992-2026England'!$A:$A,"&lt;="&amp;$B$1)</f>
        <v>0</v>
      </c>
      <c r="K12" s="39">
        <f>COUNTIFS('Data1992-2026England'!I:I,$B12,'Data1992-2026England'!$A:$A,"&gt;="&amp;$A$1,'Data1992-2026England'!$A:$A,"&lt;="&amp;$B$1)</f>
        <v>0</v>
      </c>
      <c r="L12" s="34" t="s">
        <v>48</v>
      </c>
      <c r="M12" s="51">
        <f t="shared" si="1"/>
        <v>0</v>
      </c>
      <c r="N12" s="52">
        <f t="shared" si="2"/>
        <v>1</v>
      </c>
      <c r="O12" s="53">
        <f t="shared" si="3"/>
        <v>11</v>
      </c>
      <c r="P12" s="48">
        <f t="shared" si="4"/>
        <v>7</v>
      </c>
      <c r="Q12" s="49" t="str">
        <f t="shared" si="5"/>
        <v>0-1 | 2-4</v>
      </c>
      <c r="R12" s="34" t="s">
        <v>48</v>
      </c>
    </row>
    <row r="13" spans="1:18" ht="15.75" x14ac:dyDescent="0.25">
      <c r="A13" s="68">
        <f t="shared" si="0"/>
        <v>10</v>
      </c>
      <c r="B13" s="69" t="s">
        <v>16</v>
      </c>
      <c r="C13" s="34" t="s">
        <v>48</v>
      </c>
      <c r="D13" s="35">
        <f>COUNTIFS('Data1992-2026England'!B:B,$B13,'Data1992-2026England'!$A:$A,"&gt;="&amp;$A$1,'Data1992-2026England'!$A:$A,"&lt;="&amp;$B$1)</f>
        <v>0</v>
      </c>
      <c r="E13" s="36">
        <f>COUNTIFS('Data1992-2026England'!C:C,$B13,'Data1992-2026England'!$A:$A,"&gt;="&amp;$A$1,'Data1992-2026England'!$A:$A,"&lt;="&amp;$B$1)</f>
        <v>2</v>
      </c>
      <c r="F13" s="37">
        <f>COUNTIFS('Data1992-2026England'!D:D,$B13,'Data1992-2026England'!$A:$A,"&gt;="&amp;$A$1,'Data1992-2026England'!$A:$A,"&lt;="&amp;$B$1)</f>
        <v>1</v>
      </c>
      <c r="G13" s="36">
        <f>COUNTIFS('Data1992-2026England'!E:E,$B13,'Data1992-2026England'!$A:$A,"&gt;="&amp;$A$1,'Data1992-2026England'!$A:$A,"&lt;="&amp;$B$1)</f>
        <v>3</v>
      </c>
      <c r="H13" s="37">
        <f>COUNTIFS('Data1992-2026England'!F:F,$B13,'Data1992-2026England'!$A:$A,"&gt;="&amp;$A$1,'Data1992-2026England'!$A:$A,"&lt;="&amp;$B$1)</f>
        <v>0</v>
      </c>
      <c r="I13" s="36">
        <f>COUNTIFS('Data1992-2026England'!G:G,$B13,'Data1992-2026England'!$A:$A,"&gt;="&amp;$A$1,'Data1992-2026England'!$A:$A,"&lt;="&amp;$B$1)</f>
        <v>0</v>
      </c>
      <c r="J13" s="38">
        <f>COUNTIFS('Data1992-2026England'!H:H,$B13,'Data1992-2026England'!$A:$A,"&gt;="&amp;$A$1,'Data1992-2026England'!$A:$A,"&lt;="&amp;$B$1)</f>
        <v>0</v>
      </c>
      <c r="K13" s="39">
        <f>COUNTIFS('Data1992-2026England'!I:I,$B13,'Data1992-2026England'!$A:$A,"&gt;="&amp;$A$1,'Data1992-2026England'!$A:$A,"&lt;="&amp;$B$1)</f>
        <v>0</v>
      </c>
      <c r="L13" s="34" t="s">
        <v>48</v>
      </c>
      <c r="M13" s="51">
        <f t="shared" si="1"/>
        <v>0</v>
      </c>
      <c r="N13" s="52">
        <f t="shared" si="2"/>
        <v>1</v>
      </c>
      <c r="O13" s="53">
        <f t="shared" si="3"/>
        <v>10</v>
      </c>
      <c r="P13" s="48">
        <f t="shared" si="4"/>
        <v>6</v>
      </c>
      <c r="Q13" s="49" t="str">
        <f t="shared" si="5"/>
        <v>0-1 | 2-3</v>
      </c>
      <c r="R13" s="34" t="s">
        <v>48</v>
      </c>
    </row>
    <row r="14" spans="1:18" ht="15.75" x14ac:dyDescent="0.25">
      <c r="A14" s="68">
        <f t="shared" si="0"/>
        <v>11</v>
      </c>
      <c r="B14" s="69" t="s">
        <v>94</v>
      </c>
      <c r="C14" s="34" t="s">
        <v>48</v>
      </c>
      <c r="D14" s="35">
        <f>COUNTIFS('Data1992-2026England'!B:B,$B14,'Data1992-2026England'!$A:$A,"&gt;="&amp;$A$1,'Data1992-2026England'!$A:$A,"&lt;="&amp;$B$1)</f>
        <v>0</v>
      </c>
      <c r="E14" s="36">
        <f>COUNTIFS('Data1992-2026England'!C:C,$B14,'Data1992-2026England'!$A:$A,"&gt;="&amp;$A$1,'Data1992-2026England'!$A:$A,"&lt;="&amp;$B$1)</f>
        <v>1</v>
      </c>
      <c r="F14" s="37">
        <f>COUNTIFS('Data1992-2026England'!D:D,$B14,'Data1992-2026England'!$A:$A,"&gt;="&amp;$A$1,'Data1992-2026England'!$A:$A,"&lt;="&amp;$B$1)</f>
        <v>1</v>
      </c>
      <c r="G14" s="36">
        <f>COUNTIFS('Data1992-2026England'!E:E,$B14,'Data1992-2026England'!$A:$A,"&gt;="&amp;$A$1,'Data1992-2026England'!$A:$A,"&lt;="&amp;$B$1)</f>
        <v>2</v>
      </c>
      <c r="H14" s="37">
        <f>COUNTIFS('Data1992-2026England'!F:F,$B14,'Data1992-2026England'!$A:$A,"&gt;="&amp;$A$1,'Data1992-2026England'!$A:$A,"&lt;="&amp;$B$1)</f>
        <v>0</v>
      </c>
      <c r="I14" s="36">
        <f>COUNTIFS('Data1992-2026England'!G:G,$B14,'Data1992-2026England'!$A:$A,"&gt;="&amp;$A$1,'Data1992-2026England'!$A:$A,"&lt;="&amp;$B$1)</f>
        <v>1</v>
      </c>
      <c r="J14" s="38">
        <f>COUNTIFS('Data1992-2026England'!H:H,$B14,'Data1992-2026England'!$A:$A,"&gt;="&amp;$A$1,'Data1992-2026England'!$A:$A,"&lt;="&amp;$B$1)</f>
        <v>0</v>
      </c>
      <c r="K14" s="39">
        <f>COUNTIFS('Data1992-2026England'!I:I,$B14,'Data1992-2026England'!$A:$A,"&gt;="&amp;$A$1,'Data1992-2026England'!$A:$A,"&lt;="&amp;$B$1)</f>
        <v>0</v>
      </c>
      <c r="L14" s="34" t="s">
        <v>48</v>
      </c>
      <c r="M14" s="51">
        <f t="shared" si="1"/>
        <v>0</v>
      </c>
      <c r="N14" s="52">
        <f t="shared" si="2"/>
        <v>1</v>
      </c>
      <c r="O14" s="53">
        <f t="shared" si="3"/>
        <v>8</v>
      </c>
      <c r="P14" s="48">
        <f t="shared" si="4"/>
        <v>5</v>
      </c>
      <c r="Q14" s="49" t="str">
        <f t="shared" si="5"/>
        <v>0-1 | 1-3</v>
      </c>
    </row>
    <row r="15" spans="1:18" ht="15.75" x14ac:dyDescent="0.25">
      <c r="A15" s="68">
        <f t="shared" si="0"/>
        <v>12</v>
      </c>
      <c r="B15" s="69" t="s">
        <v>4</v>
      </c>
      <c r="C15" s="34" t="s">
        <v>48</v>
      </c>
      <c r="D15" s="35">
        <f>COUNTIFS('Data1992-2026England'!B:B,$B15,'Data1992-2026England'!$A:$A,"&gt;="&amp;$A$1,'Data1992-2026England'!$A:$A,"&lt;="&amp;$B$1)</f>
        <v>0</v>
      </c>
      <c r="E15" s="36">
        <f>COUNTIFS('Data1992-2026England'!C:C,$B15,'Data1992-2026England'!$A:$A,"&gt;="&amp;$A$1,'Data1992-2026England'!$A:$A,"&lt;="&amp;$B$1)</f>
        <v>1</v>
      </c>
      <c r="F15" s="37">
        <f>COUNTIFS('Data1992-2026England'!D:D,$B15,'Data1992-2026England'!$A:$A,"&gt;="&amp;$A$1,'Data1992-2026England'!$A:$A,"&lt;="&amp;$B$1)</f>
        <v>0</v>
      </c>
      <c r="G15" s="36">
        <f>COUNTIFS('Data1992-2026England'!E:E,$B15,'Data1992-2026England'!$A:$A,"&gt;="&amp;$A$1,'Data1992-2026England'!$A:$A,"&lt;="&amp;$B$1)</f>
        <v>2</v>
      </c>
      <c r="H15" s="37">
        <f>COUNTIFS('Data1992-2026England'!F:F,$B15,'Data1992-2026England'!$A:$A,"&gt;="&amp;$A$1,'Data1992-2026England'!$A:$A,"&lt;="&amp;$B$1)</f>
        <v>0</v>
      </c>
      <c r="I15" s="36">
        <f>COUNTIFS('Data1992-2026England'!G:G,$B15,'Data1992-2026England'!$A:$A,"&gt;="&amp;$A$1,'Data1992-2026England'!$A:$A,"&lt;="&amp;$B$1)</f>
        <v>1</v>
      </c>
      <c r="J15" s="38">
        <f>COUNTIFS('Data1992-2026England'!H:H,$B15,'Data1992-2026England'!$A:$A,"&gt;="&amp;$A$1,'Data1992-2026England'!$A:$A,"&lt;="&amp;$B$1)</f>
        <v>0</v>
      </c>
      <c r="K15" s="39">
        <f>COUNTIFS('Data1992-2026England'!I:I,$B15,'Data1992-2026England'!$A:$A,"&gt;="&amp;$A$1,'Data1992-2026England'!$A:$A,"&lt;="&amp;$B$1)</f>
        <v>0</v>
      </c>
      <c r="L15" s="34" t="s">
        <v>48</v>
      </c>
      <c r="M15" s="51">
        <f t="shared" si="1"/>
        <v>0</v>
      </c>
      <c r="N15" s="52">
        <f t="shared" si="2"/>
        <v>0</v>
      </c>
      <c r="O15" s="53">
        <f t="shared" si="3"/>
        <v>5</v>
      </c>
      <c r="P15" s="48">
        <f t="shared" si="4"/>
        <v>4</v>
      </c>
      <c r="Q15" s="49" t="str">
        <f t="shared" si="5"/>
        <v>0-0 | 1-3</v>
      </c>
      <c r="R15" s="34" t="s">
        <v>48</v>
      </c>
    </row>
    <row r="16" spans="1:18" ht="15.75" x14ac:dyDescent="0.25">
      <c r="A16" s="68">
        <f t="shared" si="0"/>
        <v>13</v>
      </c>
      <c r="B16" s="69" t="s">
        <v>7</v>
      </c>
      <c r="C16" s="34" t="s">
        <v>48</v>
      </c>
      <c r="D16" s="35">
        <f>COUNTIFS('Data1992-2026England'!B:B,$B16,'Data1992-2026England'!$A:$A,"&gt;="&amp;$A$1,'Data1992-2026England'!$A:$A,"&lt;="&amp;$B$1)</f>
        <v>0</v>
      </c>
      <c r="E16" s="36">
        <f>COUNTIFS('Data1992-2026England'!C:C,$B16,'Data1992-2026England'!$A:$A,"&gt;="&amp;$A$1,'Data1992-2026England'!$A:$A,"&lt;="&amp;$B$1)</f>
        <v>1</v>
      </c>
      <c r="F16" s="37">
        <f>COUNTIFS('Data1992-2026England'!D:D,$B16,'Data1992-2026England'!$A:$A,"&gt;="&amp;$A$1,'Data1992-2026England'!$A:$A,"&lt;="&amp;$B$1)</f>
        <v>0</v>
      </c>
      <c r="G16" s="36">
        <f>COUNTIFS('Data1992-2026England'!E:E,$B16,'Data1992-2026England'!$A:$A,"&gt;="&amp;$A$1,'Data1992-2026England'!$A:$A,"&lt;="&amp;$B$1)</f>
        <v>2</v>
      </c>
      <c r="H16" s="37">
        <f>COUNTIFS('Data1992-2026England'!F:F,$B16,'Data1992-2026England'!$A:$A,"&gt;="&amp;$A$1,'Data1992-2026England'!$A:$A,"&lt;="&amp;$B$1)</f>
        <v>0</v>
      </c>
      <c r="I16" s="36">
        <f>COUNTIFS('Data1992-2026England'!G:G,$B16,'Data1992-2026England'!$A:$A,"&gt;="&amp;$A$1,'Data1992-2026England'!$A:$A,"&lt;="&amp;$B$1)</f>
        <v>0</v>
      </c>
      <c r="J16" s="38">
        <f>COUNTIFS('Data1992-2026England'!H:H,$B16,'Data1992-2026England'!$A:$A,"&gt;="&amp;$A$1,'Data1992-2026England'!$A:$A,"&lt;="&amp;$B$1)</f>
        <v>0</v>
      </c>
      <c r="K16" s="39">
        <f>COUNTIFS('Data1992-2026England'!I:I,$B16,'Data1992-2026England'!$A:$A,"&gt;="&amp;$A$1,'Data1992-2026England'!$A:$A,"&lt;="&amp;$B$1)</f>
        <v>0</v>
      </c>
      <c r="L16" s="34" t="s">
        <v>48</v>
      </c>
      <c r="M16" s="51">
        <f t="shared" si="1"/>
        <v>0</v>
      </c>
      <c r="N16" s="52">
        <f t="shared" si="2"/>
        <v>0</v>
      </c>
      <c r="O16" s="53">
        <f t="shared" si="3"/>
        <v>4</v>
      </c>
      <c r="P16" s="48">
        <f t="shared" si="4"/>
        <v>3</v>
      </c>
      <c r="Q16" s="49" t="str">
        <f t="shared" si="5"/>
        <v>0-0 | 1-2</v>
      </c>
      <c r="R16" s="34" t="s">
        <v>48</v>
      </c>
    </row>
    <row r="17" spans="1:18" ht="15.75" x14ac:dyDescent="0.25">
      <c r="A17" s="68">
        <f t="shared" si="0"/>
        <v>14</v>
      </c>
      <c r="B17" s="69" t="s">
        <v>13</v>
      </c>
      <c r="C17" s="34" t="s">
        <v>48</v>
      </c>
      <c r="D17" s="35">
        <f>COUNTIFS('Data1992-2026England'!B:B,$B17,'Data1992-2026England'!$A:$A,"&gt;="&amp;$A$1,'Data1992-2026England'!$A:$A,"&lt;="&amp;$B$1)</f>
        <v>0</v>
      </c>
      <c r="E17" s="36">
        <f>COUNTIFS('Data1992-2026England'!C:C,$B17,'Data1992-2026England'!$A:$A,"&gt;="&amp;$A$1,'Data1992-2026England'!$A:$A,"&lt;="&amp;$B$1)</f>
        <v>0</v>
      </c>
      <c r="F17" s="37">
        <f>COUNTIFS('Data1992-2026England'!D:D,$B17,'Data1992-2026England'!$A:$A,"&gt;="&amp;$A$1,'Data1992-2026England'!$A:$A,"&lt;="&amp;$B$1)</f>
        <v>1</v>
      </c>
      <c r="G17" s="36">
        <f>COUNTIFS('Data1992-2026England'!E:E,$B17,'Data1992-2026England'!$A:$A,"&gt;="&amp;$A$1,'Data1992-2026England'!$A:$A,"&lt;="&amp;$B$1)</f>
        <v>0</v>
      </c>
      <c r="H17" s="37">
        <f>COUNTIFS('Data1992-2026England'!F:F,$B17,'Data1992-2026England'!$A:$A,"&gt;="&amp;$A$1,'Data1992-2026England'!$A:$A,"&lt;="&amp;$B$1)</f>
        <v>0</v>
      </c>
      <c r="I17" s="36">
        <f>COUNTIFS('Data1992-2026England'!G:G,$B17,'Data1992-2026England'!$A:$A,"&gt;="&amp;$A$1,'Data1992-2026England'!$A:$A,"&lt;="&amp;$B$1)</f>
        <v>0</v>
      </c>
      <c r="J17" s="38">
        <f>COUNTIFS('Data1992-2026England'!H:H,$B17,'Data1992-2026England'!$A:$A,"&gt;="&amp;$A$1,'Data1992-2026England'!$A:$A,"&lt;="&amp;$B$1)</f>
        <v>0</v>
      </c>
      <c r="K17" s="39">
        <f>COUNTIFS('Data1992-2026England'!I:I,$B17,'Data1992-2026England'!$A:$A,"&gt;="&amp;$A$1,'Data1992-2026England'!$A:$A,"&lt;="&amp;$B$1)</f>
        <v>0</v>
      </c>
      <c r="L17" s="34" t="s">
        <v>48</v>
      </c>
      <c r="M17" s="51">
        <f t="shared" si="1"/>
        <v>0</v>
      </c>
      <c r="N17" s="52">
        <f t="shared" si="2"/>
        <v>1</v>
      </c>
      <c r="O17" s="53">
        <f t="shared" si="3"/>
        <v>3</v>
      </c>
      <c r="P17" s="48">
        <f t="shared" si="4"/>
        <v>1</v>
      </c>
      <c r="Q17" s="49" t="str">
        <f t="shared" si="5"/>
        <v>0-1 | 0-0</v>
      </c>
      <c r="R17" s="34" t="s">
        <v>48</v>
      </c>
    </row>
    <row r="18" spans="1:18" ht="15.75" x14ac:dyDescent="0.25">
      <c r="A18" s="68">
        <f t="shared" si="0"/>
        <v>15</v>
      </c>
      <c r="B18" s="69" t="s">
        <v>3</v>
      </c>
      <c r="C18" s="34" t="s">
        <v>48</v>
      </c>
      <c r="D18" s="35">
        <f>COUNTIFS('Data1992-2026England'!B:B,$B18,'Data1992-2026England'!$A:$A,"&gt;="&amp;$A$1,'Data1992-2026England'!$A:$A,"&lt;="&amp;$B$1)</f>
        <v>0</v>
      </c>
      <c r="E18" s="36">
        <f>COUNTIFS('Data1992-2026England'!C:C,$B18,'Data1992-2026England'!$A:$A,"&gt;="&amp;$A$1,'Data1992-2026England'!$A:$A,"&lt;="&amp;$B$1)</f>
        <v>0</v>
      </c>
      <c r="F18" s="37">
        <f>COUNTIFS('Data1992-2026England'!D:D,$B18,'Data1992-2026England'!$A:$A,"&gt;="&amp;$A$1,'Data1992-2026England'!$A:$A,"&lt;="&amp;$B$1)</f>
        <v>0</v>
      </c>
      <c r="G18" s="36">
        <f>COUNTIFS('Data1992-2026England'!E:E,$B18,'Data1992-2026England'!$A:$A,"&gt;="&amp;$A$1,'Data1992-2026England'!$A:$A,"&lt;="&amp;$B$1)</f>
        <v>1</v>
      </c>
      <c r="H18" s="37">
        <f>COUNTIFS('Data1992-2026England'!F:F,$B18,'Data1992-2026England'!$A:$A,"&gt;="&amp;$A$1,'Data1992-2026England'!$A:$A,"&lt;="&amp;$B$1)</f>
        <v>0</v>
      </c>
      <c r="I18" s="36">
        <f>COUNTIFS('Data1992-2026England'!G:G,$B18,'Data1992-2026England'!$A:$A,"&gt;="&amp;$A$1,'Data1992-2026England'!$A:$A,"&lt;="&amp;$B$1)</f>
        <v>1</v>
      </c>
      <c r="J18" s="38">
        <f>COUNTIFS('Data1992-2026England'!H:H,$B18,'Data1992-2026England'!$A:$A,"&gt;="&amp;$A$1,'Data1992-2026England'!$A:$A,"&lt;="&amp;$B$1)</f>
        <v>0</v>
      </c>
      <c r="K18" s="39">
        <f>COUNTIFS('Data1992-2026England'!I:I,$B18,'Data1992-2026England'!$A:$A,"&gt;="&amp;$A$1,'Data1992-2026England'!$A:$A,"&lt;="&amp;$B$1)</f>
        <v>0</v>
      </c>
      <c r="L18" s="34" t="s">
        <v>48</v>
      </c>
      <c r="M18" s="51">
        <f t="shared" si="1"/>
        <v>0</v>
      </c>
      <c r="N18" s="52">
        <f t="shared" si="2"/>
        <v>0</v>
      </c>
      <c r="O18" s="53">
        <f t="shared" si="3"/>
        <v>2</v>
      </c>
      <c r="P18" s="48">
        <f t="shared" si="4"/>
        <v>2</v>
      </c>
      <c r="Q18" s="49" t="str">
        <f t="shared" si="5"/>
        <v>0-0 | 0-2</v>
      </c>
      <c r="R18" s="34" t="s">
        <v>48</v>
      </c>
    </row>
    <row r="19" spans="1:18" ht="15.75" x14ac:dyDescent="0.25">
      <c r="A19" s="68">
        <f t="shared" si="0"/>
        <v>16</v>
      </c>
      <c r="B19" s="69" t="s">
        <v>18</v>
      </c>
      <c r="C19" s="34" t="s">
        <v>48</v>
      </c>
      <c r="D19" s="35">
        <f>COUNTIFS('Data1992-2026England'!B:B,$B19,'Data1992-2026England'!$A:$A,"&gt;="&amp;$A$1,'Data1992-2026England'!$A:$A,"&lt;="&amp;$B$1)</f>
        <v>0</v>
      </c>
      <c r="E19" s="36">
        <f>COUNTIFS('Data1992-2026England'!C:C,$B19,'Data1992-2026England'!$A:$A,"&gt;="&amp;$A$1,'Data1992-2026England'!$A:$A,"&lt;="&amp;$B$1)</f>
        <v>0</v>
      </c>
      <c r="F19" s="37">
        <f>COUNTIFS('Data1992-2026England'!D:D,$B19,'Data1992-2026England'!$A:$A,"&gt;="&amp;$A$1,'Data1992-2026England'!$A:$A,"&lt;="&amp;$B$1)</f>
        <v>0</v>
      </c>
      <c r="G19" s="36">
        <f>COUNTIFS('Data1992-2026England'!E:E,$B19,'Data1992-2026England'!$A:$A,"&gt;="&amp;$A$1,'Data1992-2026England'!$A:$A,"&lt;="&amp;$B$1)</f>
        <v>2</v>
      </c>
      <c r="H19" s="37">
        <f>COUNTIFS('Data1992-2026England'!F:F,$B19,'Data1992-2026England'!$A:$A,"&gt;="&amp;$A$1,'Data1992-2026England'!$A:$A,"&lt;="&amp;$B$1)</f>
        <v>0</v>
      </c>
      <c r="I19" s="36">
        <f>COUNTIFS('Data1992-2026England'!G:G,$B19,'Data1992-2026England'!$A:$A,"&gt;="&amp;$A$1,'Data1992-2026England'!$A:$A,"&lt;="&amp;$B$1)</f>
        <v>0</v>
      </c>
      <c r="J19" s="38">
        <f>COUNTIFS('Data1992-2026England'!H:H,$B19,'Data1992-2026England'!$A:$A,"&gt;="&amp;$A$1,'Data1992-2026England'!$A:$A,"&lt;="&amp;$B$1)</f>
        <v>0</v>
      </c>
      <c r="K19" s="39">
        <f>COUNTIFS('Data1992-2026England'!I:I,$B19,'Data1992-2026England'!$A:$A,"&gt;="&amp;$A$1,'Data1992-2026England'!$A:$A,"&lt;="&amp;$B$1)</f>
        <v>0</v>
      </c>
      <c r="L19" s="34" t="s">
        <v>48</v>
      </c>
      <c r="M19" s="51">
        <f t="shared" si="1"/>
        <v>0</v>
      </c>
      <c r="N19" s="52">
        <f t="shared" si="2"/>
        <v>0</v>
      </c>
      <c r="O19" s="53">
        <f t="shared" si="3"/>
        <v>2</v>
      </c>
      <c r="P19" s="48">
        <f t="shared" si="4"/>
        <v>2</v>
      </c>
      <c r="Q19" s="49" t="str">
        <f t="shared" si="5"/>
        <v>0-0 | 0-2</v>
      </c>
      <c r="R19" s="34" t="s">
        <v>48</v>
      </c>
    </row>
    <row r="20" spans="1:18" ht="15.75" x14ac:dyDescent="0.25">
      <c r="A20" s="68">
        <f t="shared" si="0"/>
        <v>17</v>
      </c>
      <c r="B20" s="69" t="s">
        <v>17</v>
      </c>
      <c r="C20" s="34" t="s">
        <v>48</v>
      </c>
      <c r="D20" s="35">
        <f>COUNTIFS('Data1992-2026England'!B:B,$B20,'Data1992-2026England'!$A:$A,"&gt;="&amp;$A$1,'Data1992-2026England'!$A:$A,"&lt;="&amp;$B$1)</f>
        <v>0</v>
      </c>
      <c r="E20" s="36">
        <f>COUNTIFS('Data1992-2026England'!C:C,$B20,'Data1992-2026England'!$A:$A,"&gt;="&amp;$A$1,'Data1992-2026England'!$A:$A,"&lt;="&amp;$B$1)</f>
        <v>0</v>
      </c>
      <c r="F20" s="37">
        <f>COUNTIFS('Data1992-2026England'!D:D,$B20,'Data1992-2026England'!$A:$A,"&gt;="&amp;$A$1,'Data1992-2026England'!$A:$A,"&lt;="&amp;$B$1)</f>
        <v>0</v>
      </c>
      <c r="G20" s="36">
        <f>COUNTIFS('Data1992-2026England'!E:E,$B20,'Data1992-2026England'!$A:$A,"&gt;="&amp;$A$1,'Data1992-2026England'!$A:$A,"&lt;="&amp;$B$1)</f>
        <v>1</v>
      </c>
      <c r="H20" s="37">
        <f>COUNTIFS('Data1992-2026England'!F:F,$B20,'Data1992-2026England'!$A:$A,"&gt;="&amp;$A$1,'Data1992-2026England'!$A:$A,"&lt;="&amp;$B$1)</f>
        <v>0</v>
      </c>
      <c r="I20" s="36">
        <f>COUNTIFS('Data1992-2026England'!G:G,$B20,'Data1992-2026England'!$A:$A,"&gt;="&amp;$A$1,'Data1992-2026England'!$A:$A,"&lt;="&amp;$B$1)</f>
        <v>0</v>
      </c>
      <c r="J20" s="38">
        <f>COUNTIFS('Data1992-2026England'!H:H,$B20,'Data1992-2026England'!$A:$A,"&gt;="&amp;$A$1,'Data1992-2026England'!$A:$A,"&lt;="&amp;$B$1)</f>
        <v>0</v>
      </c>
      <c r="K20" s="39">
        <f>COUNTIFS('Data1992-2026England'!I:I,$B20,'Data1992-2026England'!$A:$A,"&gt;="&amp;$A$1,'Data1992-2026England'!$A:$A,"&lt;="&amp;$B$1)</f>
        <v>0</v>
      </c>
      <c r="L20" s="34" t="s">
        <v>48</v>
      </c>
      <c r="M20" s="51">
        <f t="shared" si="1"/>
        <v>0</v>
      </c>
      <c r="N20" s="52">
        <f t="shared" si="2"/>
        <v>0</v>
      </c>
      <c r="O20" s="53">
        <f t="shared" si="3"/>
        <v>1</v>
      </c>
      <c r="P20" s="48">
        <f t="shared" si="4"/>
        <v>1</v>
      </c>
      <c r="Q20" s="49" t="str">
        <f t="shared" si="5"/>
        <v>0-0 | 0-1</v>
      </c>
      <c r="R20" s="34" t="s">
        <v>48</v>
      </c>
    </row>
    <row r="21" spans="1:18" ht="15.75" x14ac:dyDescent="0.25">
      <c r="A21" s="68">
        <f t="shared" si="0"/>
        <v>18</v>
      </c>
      <c r="B21" s="69" t="s">
        <v>68</v>
      </c>
      <c r="C21" s="34" t="s">
        <v>48</v>
      </c>
      <c r="D21" s="35">
        <f>COUNTIFS('Data1992-2026England'!B:B,$B21,'Data1992-2026England'!$A:$A,"&gt;="&amp;$A$1,'Data1992-2026England'!$A:$A,"&lt;="&amp;$B$1)</f>
        <v>0</v>
      </c>
      <c r="E21" s="36">
        <f>COUNTIFS('Data1992-2026England'!C:C,$B21,'Data1992-2026England'!$A:$A,"&gt;="&amp;$A$1,'Data1992-2026England'!$A:$A,"&lt;="&amp;$B$1)</f>
        <v>0</v>
      </c>
      <c r="F21" s="37">
        <f>COUNTIFS('Data1992-2026England'!D:D,$B21,'Data1992-2026England'!$A:$A,"&gt;="&amp;$A$1,'Data1992-2026England'!$A:$A,"&lt;="&amp;$B$1)</f>
        <v>0</v>
      </c>
      <c r="G21" s="36">
        <f>COUNTIFS('Data1992-2026England'!E:E,$B21,'Data1992-2026England'!$A:$A,"&gt;="&amp;$A$1,'Data1992-2026England'!$A:$A,"&lt;="&amp;$B$1)</f>
        <v>0</v>
      </c>
      <c r="H21" s="37">
        <f>COUNTIFS('Data1992-2026England'!F:F,$B21,'Data1992-2026England'!$A:$A,"&gt;="&amp;$A$1,'Data1992-2026England'!$A:$A,"&lt;="&amp;$B$1)</f>
        <v>0</v>
      </c>
      <c r="I21" s="36">
        <f>COUNTIFS('Data1992-2026England'!G:G,$B21,'Data1992-2026England'!$A:$A,"&gt;="&amp;$A$1,'Data1992-2026England'!$A:$A,"&lt;="&amp;$B$1)</f>
        <v>1</v>
      </c>
      <c r="J21" s="38">
        <f>COUNTIFS('Data1992-2026England'!H:H,$B21,'Data1992-2026England'!$A:$A,"&gt;="&amp;$A$1,'Data1992-2026England'!$A:$A,"&lt;="&amp;$B$1)</f>
        <v>0</v>
      </c>
      <c r="K21" s="39">
        <f>COUNTIFS('Data1992-2026England'!I:I,$B21,'Data1992-2026England'!$A:$A,"&gt;="&amp;$A$1,'Data1992-2026England'!$A:$A,"&lt;="&amp;$B$1)</f>
        <v>0</v>
      </c>
      <c r="L21" s="34" t="s">
        <v>48</v>
      </c>
      <c r="M21" s="51">
        <f t="shared" si="1"/>
        <v>0</v>
      </c>
      <c r="N21" s="52">
        <f t="shared" si="2"/>
        <v>0</v>
      </c>
      <c r="O21" s="53">
        <f t="shared" si="3"/>
        <v>1</v>
      </c>
      <c r="P21" s="48">
        <f t="shared" si="4"/>
        <v>1</v>
      </c>
      <c r="Q21" s="49" t="str">
        <f t="shared" si="5"/>
        <v>0-0 | 0-1</v>
      </c>
    </row>
    <row r="22" spans="1:18" ht="15.75" x14ac:dyDescent="0.25">
      <c r="A22" s="68">
        <f t="shared" si="0"/>
        <v>19</v>
      </c>
      <c r="B22" s="69" t="s">
        <v>96</v>
      </c>
      <c r="C22" s="34" t="s">
        <v>48</v>
      </c>
      <c r="D22" s="35">
        <f>COUNTIFS('Data1992-2026England'!B:B,$B22,'Data1992-2026England'!$A:$A,"&gt;="&amp;$A$1,'Data1992-2026England'!$A:$A,"&lt;="&amp;$B$1)</f>
        <v>0</v>
      </c>
      <c r="E22" s="36">
        <f>COUNTIFS('Data1992-2026England'!C:C,$B22,'Data1992-2026England'!$A:$A,"&gt;="&amp;$A$1,'Data1992-2026England'!$A:$A,"&lt;="&amp;$B$1)</f>
        <v>0</v>
      </c>
      <c r="F22" s="37">
        <f>COUNTIFS('Data1992-2026England'!D:D,$B22,'Data1992-2026England'!$A:$A,"&gt;="&amp;$A$1,'Data1992-2026England'!$A:$A,"&lt;="&amp;$B$1)</f>
        <v>0</v>
      </c>
      <c r="G22" s="36">
        <f>COUNTIFS('Data1992-2026England'!E:E,$B22,'Data1992-2026England'!$A:$A,"&gt;="&amp;$A$1,'Data1992-2026England'!$A:$A,"&lt;="&amp;$B$1)</f>
        <v>1</v>
      </c>
      <c r="H22" s="37">
        <f>COUNTIFS('Data1992-2026England'!F:F,$B22,'Data1992-2026England'!$A:$A,"&gt;="&amp;$A$1,'Data1992-2026England'!$A:$A,"&lt;="&amp;$B$1)</f>
        <v>0</v>
      </c>
      <c r="I22" s="36">
        <f>COUNTIFS('Data1992-2026England'!G:G,$B22,'Data1992-2026England'!$A:$A,"&gt;="&amp;$A$1,'Data1992-2026England'!$A:$A,"&lt;="&amp;$B$1)</f>
        <v>0</v>
      </c>
      <c r="J22" s="38">
        <f>COUNTIFS('Data1992-2026England'!H:H,$B22,'Data1992-2026England'!$A:$A,"&gt;="&amp;$A$1,'Data1992-2026England'!$A:$A,"&lt;="&amp;$B$1)</f>
        <v>0</v>
      </c>
      <c r="K22" s="39">
        <f>COUNTIFS('Data1992-2026England'!I:I,$B22,'Data1992-2026England'!$A:$A,"&gt;="&amp;$A$1,'Data1992-2026England'!$A:$A,"&lt;="&amp;$B$1)</f>
        <v>0</v>
      </c>
      <c r="L22" s="34" t="s">
        <v>48</v>
      </c>
      <c r="M22" s="51">
        <f t="shared" si="1"/>
        <v>0</v>
      </c>
      <c r="N22" s="52">
        <f t="shared" si="2"/>
        <v>0</v>
      </c>
      <c r="O22" s="53">
        <f t="shared" si="3"/>
        <v>1</v>
      </c>
      <c r="P22" s="48">
        <f t="shared" si="4"/>
        <v>1</v>
      </c>
      <c r="Q22" s="49" t="str">
        <f t="shared" si="5"/>
        <v>0-0 | 0-1</v>
      </c>
    </row>
    <row r="23" spans="1:18" ht="15.75" x14ac:dyDescent="0.25">
      <c r="A23" s="68">
        <f t="shared" si="0"/>
        <v>20</v>
      </c>
      <c r="B23" s="69" t="s">
        <v>102</v>
      </c>
      <c r="C23" s="34" t="s">
        <v>48</v>
      </c>
      <c r="D23" s="35">
        <f>COUNTIFS('Data1992-2026England'!B:B,$B23,'Data1992-2026England'!$A:$A,"&gt;="&amp;$A$1,'Data1992-2026England'!$A:$A,"&lt;="&amp;$B$1)</f>
        <v>0</v>
      </c>
      <c r="E23" s="36">
        <f>COUNTIFS('Data1992-2026England'!C:C,$B23,'Data1992-2026England'!$A:$A,"&gt;="&amp;$A$1,'Data1992-2026England'!$A:$A,"&lt;="&amp;$B$1)</f>
        <v>0</v>
      </c>
      <c r="F23" s="37">
        <f>COUNTIFS('Data1992-2026England'!D:D,$B23,'Data1992-2026England'!$A:$A,"&gt;="&amp;$A$1,'Data1992-2026England'!$A:$A,"&lt;="&amp;$B$1)</f>
        <v>0</v>
      </c>
      <c r="G23" s="36">
        <f>COUNTIFS('Data1992-2026England'!E:E,$B23,'Data1992-2026England'!$A:$A,"&gt;="&amp;$A$1,'Data1992-2026England'!$A:$A,"&lt;="&amp;$B$1)</f>
        <v>1</v>
      </c>
      <c r="H23" s="37">
        <f>COUNTIFS('Data1992-2026England'!F:F,$B23,'Data1992-2026England'!$A:$A,"&gt;="&amp;$A$1,'Data1992-2026England'!$A:$A,"&lt;="&amp;$B$1)</f>
        <v>0</v>
      </c>
      <c r="I23" s="36">
        <f>COUNTIFS('Data1992-2026England'!G:G,$B23,'Data1992-2026England'!$A:$A,"&gt;="&amp;$A$1,'Data1992-2026England'!$A:$A,"&lt;="&amp;$B$1)</f>
        <v>0</v>
      </c>
      <c r="J23" s="38">
        <f>COUNTIFS('Data1992-2026England'!H:H,$B23,'Data1992-2026England'!$A:$A,"&gt;="&amp;$A$1,'Data1992-2026England'!$A:$A,"&lt;="&amp;$B$1)</f>
        <v>0</v>
      </c>
      <c r="K23" s="39">
        <f>COUNTIFS('Data1992-2026England'!I:I,$B23,'Data1992-2026England'!$A:$A,"&gt;="&amp;$A$1,'Data1992-2026England'!$A:$A,"&lt;="&amp;$B$1)</f>
        <v>0</v>
      </c>
      <c r="L23" s="34" t="s">
        <v>48</v>
      </c>
      <c r="M23" s="51">
        <f t="shared" si="1"/>
        <v>0</v>
      </c>
      <c r="N23" s="52">
        <f t="shared" si="2"/>
        <v>0</v>
      </c>
      <c r="O23" s="53">
        <f t="shared" si="3"/>
        <v>1</v>
      </c>
      <c r="P23" s="48">
        <f t="shared" si="4"/>
        <v>1</v>
      </c>
      <c r="Q23" s="49" t="str">
        <f t="shared" si="5"/>
        <v>0-0 | 0-1</v>
      </c>
    </row>
    <row r="24" spans="1:18" ht="15.75" x14ac:dyDescent="0.25">
      <c r="A24" s="68">
        <f t="shared" si="0"/>
        <v>21</v>
      </c>
      <c r="B24" s="69" t="s">
        <v>1</v>
      </c>
      <c r="C24" s="34" t="s">
        <v>48</v>
      </c>
      <c r="D24" s="35">
        <f>COUNTIFS('Data1992-2026England'!B:B,$B24,'Data1992-2026England'!$A:$A,"&gt;="&amp;$A$1,'Data1992-2026England'!$A:$A,"&lt;="&amp;$B$1)</f>
        <v>0</v>
      </c>
      <c r="E24" s="36">
        <f>COUNTIFS('Data1992-2026England'!C:C,$B24,'Data1992-2026England'!$A:$A,"&gt;="&amp;$A$1,'Data1992-2026England'!$A:$A,"&lt;="&amp;$B$1)</f>
        <v>0</v>
      </c>
      <c r="F24" s="37">
        <f>COUNTIFS('Data1992-2026England'!D:D,$B24,'Data1992-2026England'!$A:$A,"&gt;="&amp;$A$1,'Data1992-2026England'!$A:$A,"&lt;="&amp;$B$1)</f>
        <v>0</v>
      </c>
      <c r="G24" s="36">
        <f>COUNTIFS('Data1992-2026England'!E:E,$B24,'Data1992-2026England'!$A:$A,"&gt;="&amp;$A$1,'Data1992-2026England'!$A:$A,"&lt;="&amp;$B$1)</f>
        <v>1</v>
      </c>
      <c r="H24" s="37">
        <f>COUNTIFS('Data1992-2026England'!F:F,$B24,'Data1992-2026England'!$A:$A,"&gt;="&amp;$A$1,'Data1992-2026England'!$A:$A,"&lt;="&amp;$B$1)</f>
        <v>0</v>
      </c>
      <c r="I24" s="36">
        <f>COUNTIFS('Data1992-2026England'!G:G,$B24,'Data1992-2026England'!$A:$A,"&gt;="&amp;$A$1,'Data1992-2026England'!$A:$A,"&lt;="&amp;$B$1)</f>
        <v>0</v>
      </c>
      <c r="J24" s="38">
        <f>COUNTIFS('Data1992-2026England'!H:H,$B24,'Data1992-2026England'!$A:$A,"&gt;="&amp;$A$1,'Data1992-2026England'!$A:$A,"&lt;="&amp;$B$1)</f>
        <v>0</v>
      </c>
      <c r="K24" s="39">
        <f>COUNTIFS('Data1992-2026England'!I:I,$B24,'Data1992-2026England'!$A:$A,"&gt;="&amp;$A$1,'Data1992-2026England'!$A:$A,"&lt;="&amp;$B$1)</f>
        <v>0</v>
      </c>
      <c r="L24" s="34" t="s">
        <v>48</v>
      </c>
      <c r="M24" s="51">
        <f t="shared" si="1"/>
        <v>0</v>
      </c>
      <c r="N24" s="52">
        <f t="shared" si="2"/>
        <v>0</v>
      </c>
      <c r="O24" s="53">
        <f t="shared" si="3"/>
        <v>1</v>
      </c>
      <c r="P24" s="48">
        <f t="shared" si="4"/>
        <v>1</v>
      </c>
      <c r="Q24" s="49" t="str">
        <f t="shared" si="5"/>
        <v>0-0 | 0-1</v>
      </c>
      <c r="R24" s="34" t="s">
        <v>48</v>
      </c>
    </row>
    <row r="25" spans="1:18" ht="15.75" x14ac:dyDescent="0.25">
      <c r="A25" s="68">
        <f t="shared" si="0"/>
        <v>22</v>
      </c>
      <c r="B25" s="69" t="s">
        <v>66</v>
      </c>
      <c r="C25" s="34" t="s">
        <v>48</v>
      </c>
      <c r="D25" s="35">
        <f>COUNTIFS('Data1992-2026England'!B:B,$B25,'Data1992-2026England'!$A:$A,"&gt;="&amp;$A$1,'Data1992-2026England'!$A:$A,"&lt;="&amp;$B$1)</f>
        <v>0</v>
      </c>
      <c r="E25" s="36">
        <f>COUNTIFS('Data1992-2026England'!C:C,$B25,'Data1992-2026England'!$A:$A,"&gt;="&amp;$A$1,'Data1992-2026England'!$A:$A,"&lt;="&amp;$B$1)</f>
        <v>0</v>
      </c>
      <c r="F25" s="37">
        <f>COUNTIFS('Data1992-2026England'!D:D,$B25,'Data1992-2026England'!$A:$A,"&gt;="&amp;$A$1,'Data1992-2026England'!$A:$A,"&lt;="&amp;$B$1)</f>
        <v>0</v>
      </c>
      <c r="G25" s="36">
        <f>COUNTIFS('Data1992-2026England'!E:E,$B25,'Data1992-2026England'!$A:$A,"&gt;="&amp;$A$1,'Data1992-2026England'!$A:$A,"&lt;="&amp;$B$1)</f>
        <v>1</v>
      </c>
      <c r="H25" s="37">
        <f>COUNTIFS('Data1992-2026England'!F:F,$B25,'Data1992-2026England'!$A:$A,"&gt;="&amp;$A$1,'Data1992-2026England'!$A:$A,"&lt;="&amp;$B$1)</f>
        <v>0</v>
      </c>
      <c r="I25" s="36">
        <f>COUNTIFS('Data1992-2026England'!G:G,$B25,'Data1992-2026England'!$A:$A,"&gt;="&amp;$A$1,'Data1992-2026England'!$A:$A,"&lt;="&amp;$B$1)</f>
        <v>0</v>
      </c>
      <c r="J25" s="38">
        <f>COUNTIFS('Data1992-2026England'!H:H,$B25,'Data1992-2026England'!$A:$A,"&gt;="&amp;$A$1,'Data1992-2026England'!$A:$A,"&lt;="&amp;$B$1)</f>
        <v>0</v>
      </c>
      <c r="K25" s="39">
        <f>COUNTIFS('Data1992-2026England'!I:I,$B25,'Data1992-2026England'!$A:$A,"&gt;="&amp;$A$1,'Data1992-2026England'!$A:$A,"&lt;="&amp;$B$1)</f>
        <v>0</v>
      </c>
      <c r="L25" s="34" t="s">
        <v>48</v>
      </c>
      <c r="M25" s="51">
        <f t="shared" si="1"/>
        <v>0</v>
      </c>
      <c r="N25" s="52">
        <f t="shared" si="2"/>
        <v>0</v>
      </c>
      <c r="O25" s="53">
        <f t="shared" si="3"/>
        <v>1</v>
      </c>
      <c r="P25" s="48">
        <f t="shared" si="4"/>
        <v>1</v>
      </c>
      <c r="Q25" s="49" t="str">
        <f t="shared" si="5"/>
        <v>0-0 | 0-1</v>
      </c>
    </row>
    <row r="26" spans="1:18" ht="15.75" x14ac:dyDescent="0.25">
      <c r="A26" s="68">
        <f t="shared" si="0"/>
        <v>23</v>
      </c>
      <c r="B26" s="69" t="s">
        <v>67</v>
      </c>
      <c r="C26" s="34" t="s">
        <v>48</v>
      </c>
      <c r="D26" s="35">
        <f>COUNTIFS('Data1992-2026England'!B:B,$B26,'Data1992-2026England'!$A:$A,"&gt;="&amp;$A$1,'Data1992-2026England'!$A:$A,"&lt;="&amp;$B$1)</f>
        <v>0</v>
      </c>
      <c r="E26" s="36">
        <f>COUNTIFS('Data1992-2026England'!C:C,$B26,'Data1992-2026England'!$A:$A,"&gt;="&amp;$A$1,'Data1992-2026England'!$A:$A,"&lt;="&amp;$B$1)</f>
        <v>0</v>
      </c>
      <c r="F26" s="37">
        <f>COUNTIFS('Data1992-2026England'!D:D,$B26,'Data1992-2026England'!$A:$A,"&gt;="&amp;$A$1,'Data1992-2026England'!$A:$A,"&lt;="&amp;$B$1)</f>
        <v>0</v>
      </c>
      <c r="G26" s="36">
        <f>COUNTIFS('Data1992-2026England'!E:E,$B26,'Data1992-2026England'!$A:$A,"&gt;="&amp;$A$1,'Data1992-2026England'!$A:$A,"&lt;="&amp;$B$1)</f>
        <v>1</v>
      </c>
      <c r="H26" s="37">
        <f>COUNTIFS('Data1992-2026England'!F:F,$B26,'Data1992-2026England'!$A:$A,"&gt;="&amp;$A$1,'Data1992-2026England'!$A:$A,"&lt;="&amp;$B$1)</f>
        <v>0</v>
      </c>
      <c r="I26" s="36">
        <f>COUNTIFS('Data1992-2026England'!G:G,$B26,'Data1992-2026England'!$A:$A,"&gt;="&amp;$A$1,'Data1992-2026England'!$A:$A,"&lt;="&amp;$B$1)</f>
        <v>0</v>
      </c>
      <c r="J26" s="38">
        <f>COUNTIFS('Data1992-2026England'!H:H,$B26,'Data1992-2026England'!$A:$A,"&gt;="&amp;$A$1,'Data1992-2026England'!$A:$A,"&lt;="&amp;$B$1)</f>
        <v>0</v>
      </c>
      <c r="K26" s="39">
        <f>COUNTIFS('Data1992-2026England'!I:I,$B26,'Data1992-2026England'!$A:$A,"&gt;="&amp;$A$1,'Data1992-2026England'!$A:$A,"&lt;="&amp;$B$1)</f>
        <v>0</v>
      </c>
      <c r="L26" s="34" t="s">
        <v>48</v>
      </c>
      <c r="M26" s="51">
        <f t="shared" si="1"/>
        <v>0</v>
      </c>
      <c r="N26" s="52">
        <f t="shared" si="2"/>
        <v>0</v>
      </c>
      <c r="O26" s="53">
        <f t="shared" si="3"/>
        <v>1</v>
      </c>
      <c r="P26" s="48">
        <f t="shared" si="4"/>
        <v>1</v>
      </c>
      <c r="Q26" s="49" t="str">
        <f t="shared" si="5"/>
        <v>0-0 | 0-1</v>
      </c>
    </row>
    <row r="27" spans="1:18" ht="15.75" x14ac:dyDescent="0.25">
      <c r="A27" s="68">
        <f t="shared" si="0"/>
        <v>24</v>
      </c>
      <c r="C27" s="34" t="s">
        <v>48</v>
      </c>
      <c r="D27" s="35"/>
      <c r="E27" s="36"/>
      <c r="F27" s="37"/>
      <c r="G27" s="36"/>
      <c r="H27" s="37"/>
      <c r="I27" s="36"/>
      <c r="J27" s="38"/>
      <c r="K27" s="39"/>
      <c r="M27" s="51"/>
      <c r="N27" s="52"/>
      <c r="O27" s="53"/>
      <c r="P27" s="48"/>
      <c r="Q27" s="49"/>
    </row>
    <row r="28" spans="1:18" ht="15.75" x14ac:dyDescent="0.25">
      <c r="A28" s="68">
        <f t="shared" si="0"/>
        <v>25</v>
      </c>
      <c r="C28" s="34" t="s">
        <v>48</v>
      </c>
      <c r="D28" s="35"/>
      <c r="E28" s="36"/>
      <c r="F28" s="37"/>
      <c r="G28" s="36"/>
      <c r="H28" s="37"/>
      <c r="I28" s="36"/>
      <c r="J28" s="38"/>
      <c r="K28" s="39"/>
      <c r="M28" s="51"/>
      <c r="N28" s="52"/>
      <c r="O28" s="53"/>
      <c r="P28" s="48"/>
      <c r="Q28" s="49"/>
    </row>
    <row r="29" spans="1:18" ht="15.75" x14ac:dyDescent="0.25">
      <c r="A29" s="68">
        <f t="shared" si="0"/>
        <v>26</v>
      </c>
      <c r="D29" s="35"/>
      <c r="E29" s="36"/>
      <c r="F29" s="37"/>
      <c r="G29" s="36"/>
      <c r="H29" s="37"/>
      <c r="I29" s="36"/>
      <c r="J29" s="38"/>
      <c r="K29" s="39"/>
      <c r="M29" s="51"/>
      <c r="N29" s="52"/>
      <c r="O29" s="53"/>
      <c r="P29" s="48"/>
      <c r="Q29" s="49"/>
    </row>
    <row r="30" spans="1:18" ht="15.75" x14ac:dyDescent="0.25">
      <c r="A30" s="68">
        <f t="shared" si="0"/>
        <v>27</v>
      </c>
      <c r="D30" s="35"/>
      <c r="E30" s="36"/>
      <c r="F30" s="37"/>
      <c r="G30" s="36"/>
      <c r="H30" s="37"/>
      <c r="I30" s="36"/>
      <c r="J30" s="38"/>
      <c r="K30" s="39"/>
      <c r="M30" s="51"/>
      <c r="N30" s="52"/>
      <c r="O30" s="53"/>
      <c r="P30" s="48"/>
      <c r="Q30" s="49"/>
    </row>
    <row r="31" spans="1:18" ht="15.75" x14ac:dyDescent="0.25">
      <c r="A31" s="68">
        <f t="shared" si="0"/>
        <v>28</v>
      </c>
      <c r="D31" s="35"/>
      <c r="E31" s="36"/>
      <c r="F31" s="37"/>
      <c r="G31" s="36"/>
      <c r="H31" s="37"/>
      <c r="I31" s="36"/>
      <c r="J31" s="38"/>
      <c r="K31" s="39"/>
      <c r="M31" s="51"/>
      <c r="N31" s="52"/>
      <c r="O31" s="53"/>
      <c r="P31" s="48"/>
      <c r="Q31" s="49"/>
    </row>
    <row r="32" spans="1:18" ht="15.75" x14ac:dyDescent="0.25">
      <c r="A32" s="68">
        <f t="shared" si="0"/>
        <v>29</v>
      </c>
      <c r="D32" s="35"/>
      <c r="E32" s="36"/>
      <c r="F32" s="37"/>
      <c r="G32" s="36"/>
      <c r="H32" s="37"/>
      <c r="I32" s="36"/>
      <c r="J32" s="38"/>
      <c r="K32" s="39"/>
      <c r="M32" s="51"/>
      <c r="N32" s="52"/>
      <c r="O32" s="53"/>
      <c r="P32" s="48"/>
      <c r="Q32" s="49"/>
    </row>
    <row r="33" spans="1:17" ht="15.75" x14ac:dyDescent="0.25">
      <c r="A33" s="68">
        <f t="shared" si="0"/>
        <v>30</v>
      </c>
      <c r="D33" s="35"/>
      <c r="E33" s="36"/>
      <c r="F33" s="37"/>
      <c r="G33" s="36"/>
      <c r="H33" s="37"/>
      <c r="I33" s="36"/>
      <c r="J33" s="38"/>
      <c r="K33" s="39"/>
      <c r="M33" s="51"/>
      <c r="N33" s="52"/>
      <c r="O33" s="53"/>
      <c r="P33" s="48"/>
      <c r="Q33" s="49"/>
    </row>
    <row r="34" spans="1:17" ht="15.75" hidden="1" x14ac:dyDescent="0.25">
      <c r="A34" s="68"/>
      <c r="D34" s="35"/>
      <c r="E34" s="36"/>
      <c r="F34" s="37"/>
      <c r="G34" s="36"/>
      <c r="H34" s="37"/>
      <c r="I34" s="36"/>
      <c r="J34" s="38"/>
      <c r="K34" s="39"/>
      <c r="M34" s="51"/>
      <c r="N34" s="52"/>
      <c r="O34" s="53"/>
      <c r="P34" s="48"/>
      <c r="Q34" s="49"/>
    </row>
    <row r="35" spans="1:17" ht="15.75" hidden="1" x14ac:dyDescent="0.25">
      <c r="A35" s="68"/>
      <c r="D35" s="35"/>
      <c r="E35" s="36"/>
      <c r="F35" s="37"/>
      <c r="G35" s="36"/>
      <c r="H35" s="37"/>
      <c r="I35" s="36"/>
      <c r="J35" s="38"/>
      <c r="K35" s="39"/>
      <c r="M35" s="51"/>
      <c r="N35" s="52"/>
      <c r="O35" s="53"/>
      <c r="P35" s="48"/>
      <c r="Q35" s="49"/>
    </row>
    <row r="36" spans="1:17" ht="15.75" hidden="1" x14ac:dyDescent="0.25">
      <c r="A36" s="68"/>
      <c r="D36" s="35"/>
      <c r="E36" s="36"/>
      <c r="F36" s="37"/>
      <c r="G36" s="36"/>
      <c r="H36" s="37"/>
      <c r="I36" s="36"/>
      <c r="J36" s="38"/>
      <c r="K36" s="39"/>
      <c r="M36" s="51"/>
      <c r="N36" s="52"/>
      <c r="O36" s="53"/>
      <c r="P36" s="48"/>
      <c r="Q36" s="49"/>
    </row>
    <row r="37" spans="1:17" ht="15.75" hidden="1" x14ac:dyDescent="0.25">
      <c r="A37" s="68"/>
      <c r="D37" s="35"/>
      <c r="E37" s="36"/>
      <c r="F37" s="37"/>
      <c r="G37" s="36"/>
      <c r="H37" s="37"/>
      <c r="I37" s="36"/>
      <c r="J37" s="38"/>
      <c r="K37" s="39"/>
      <c r="M37" s="51"/>
      <c r="N37" s="52"/>
      <c r="O37" s="53"/>
      <c r="P37" s="48"/>
      <c r="Q37" s="49"/>
    </row>
    <row r="38" spans="1:17" ht="15.75" hidden="1" x14ac:dyDescent="0.25">
      <c r="A38" s="68"/>
      <c r="D38" s="35"/>
      <c r="E38" s="36"/>
      <c r="F38" s="37"/>
      <c r="G38" s="36"/>
      <c r="H38" s="37"/>
      <c r="I38" s="36"/>
      <c r="J38" s="38"/>
      <c r="K38" s="39"/>
      <c r="M38" s="51"/>
      <c r="N38" s="52"/>
      <c r="O38" s="53"/>
      <c r="P38" s="48"/>
      <c r="Q38" s="49"/>
    </row>
    <row r="39" spans="1:17" ht="15.75" hidden="1" x14ac:dyDescent="0.25">
      <c r="A39" s="68"/>
      <c r="D39" s="35"/>
      <c r="E39" s="36"/>
      <c r="F39" s="37"/>
      <c r="G39" s="36"/>
      <c r="H39" s="37"/>
      <c r="I39" s="36"/>
      <c r="J39" s="38"/>
      <c r="K39" s="39"/>
      <c r="M39" s="51"/>
      <c r="N39" s="52"/>
      <c r="O39" s="53"/>
      <c r="P39" s="48"/>
      <c r="Q39" s="49"/>
    </row>
    <row r="40" spans="1:17" ht="15.75" hidden="1" x14ac:dyDescent="0.25">
      <c r="A40" s="68"/>
      <c r="D40" s="35"/>
      <c r="E40" s="36"/>
      <c r="F40" s="37"/>
      <c r="G40" s="36"/>
      <c r="H40" s="37"/>
      <c r="I40" s="36"/>
      <c r="J40" s="38"/>
      <c r="K40" s="39"/>
      <c r="M40" s="51"/>
      <c r="N40" s="52"/>
      <c r="O40" s="53"/>
      <c r="P40" s="48"/>
      <c r="Q40" s="49"/>
    </row>
    <row r="41" spans="1:17" ht="15.75" hidden="1" x14ac:dyDescent="0.25">
      <c r="A41" s="68"/>
      <c r="D41" s="35"/>
      <c r="E41" s="36"/>
      <c r="F41" s="37"/>
      <c r="G41" s="36"/>
      <c r="H41" s="37"/>
      <c r="I41" s="36"/>
      <c r="J41" s="38"/>
      <c r="K41" s="39"/>
      <c r="M41" s="51"/>
      <c r="N41" s="52"/>
      <c r="O41" s="53"/>
      <c r="P41" s="48"/>
      <c r="Q41" s="49"/>
    </row>
    <row r="42" spans="1:17" ht="15.75" hidden="1" x14ac:dyDescent="0.25">
      <c r="A42" s="68"/>
      <c r="D42" s="35"/>
      <c r="E42" s="36"/>
      <c r="F42" s="37"/>
      <c r="G42" s="36"/>
      <c r="H42" s="37"/>
      <c r="I42" s="36"/>
      <c r="J42" s="38"/>
      <c r="K42" s="39"/>
      <c r="M42" s="51"/>
      <c r="N42" s="52"/>
      <c r="O42" s="53"/>
      <c r="P42" s="48"/>
      <c r="Q42" s="49"/>
    </row>
    <row r="43" spans="1:17" ht="15.75" hidden="1" x14ac:dyDescent="0.25">
      <c r="A43" s="68"/>
      <c r="D43" s="35"/>
      <c r="E43" s="36"/>
      <c r="F43" s="37"/>
      <c r="G43" s="36"/>
      <c r="H43" s="37"/>
      <c r="I43" s="36"/>
      <c r="J43" s="38"/>
      <c r="K43" s="39"/>
      <c r="M43" s="51"/>
      <c r="N43" s="52"/>
      <c r="O43" s="53"/>
      <c r="P43" s="48"/>
      <c r="Q43" s="49"/>
    </row>
    <row r="44" spans="1:17" ht="15.75" hidden="1" x14ac:dyDescent="0.25">
      <c r="A44" s="68"/>
      <c r="D44" s="35"/>
      <c r="E44" s="36"/>
      <c r="F44" s="37"/>
      <c r="G44" s="36"/>
      <c r="H44" s="37"/>
      <c r="I44" s="36"/>
      <c r="J44" s="38"/>
      <c r="K44" s="39"/>
      <c r="M44" s="51"/>
      <c r="N44" s="52"/>
      <c r="O44" s="53"/>
      <c r="P44" s="48"/>
      <c r="Q44" s="49"/>
    </row>
    <row r="45" spans="1:17" ht="15.75" hidden="1" x14ac:dyDescent="0.25">
      <c r="A45" s="68"/>
      <c r="D45" s="35"/>
      <c r="E45" s="36"/>
      <c r="F45" s="37"/>
      <c r="G45" s="36"/>
      <c r="H45" s="37"/>
      <c r="I45" s="36"/>
      <c r="J45" s="38"/>
      <c r="K45" s="39"/>
      <c r="M45" s="51"/>
      <c r="N45" s="52"/>
      <c r="O45" s="53"/>
      <c r="P45" s="48"/>
      <c r="Q45" s="49"/>
    </row>
    <row r="46" spans="1:17" ht="15.75" hidden="1" x14ac:dyDescent="0.25">
      <c r="A46" s="68"/>
      <c r="D46" s="35"/>
      <c r="E46" s="36"/>
      <c r="F46" s="37"/>
      <c r="G46" s="36"/>
      <c r="H46" s="37"/>
      <c r="I46" s="36"/>
      <c r="J46" s="38"/>
      <c r="K46" s="39"/>
      <c r="M46" s="51"/>
      <c r="N46" s="52"/>
      <c r="O46" s="53"/>
      <c r="P46" s="48"/>
      <c r="Q46" s="49"/>
    </row>
    <row r="47" spans="1:17" ht="15.75" hidden="1" x14ac:dyDescent="0.25">
      <c r="A47" s="68"/>
      <c r="D47" s="35"/>
      <c r="E47" s="36"/>
      <c r="F47" s="37"/>
      <c r="G47" s="36"/>
      <c r="H47" s="37"/>
      <c r="I47" s="36"/>
      <c r="J47" s="38"/>
      <c r="K47" s="39"/>
      <c r="M47" s="51"/>
      <c r="N47" s="52"/>
      <c r="O47" s="53"/>
      <c r="P47" s="48"/>
      <c r="Q47" s="49"/>
    </row>
    <row r="48" spans="1:17" ht="15.75" hidden="1" x14ac:dyDescent="0.25">
      <c r="A48" s="68"/>
      <c r="D48" s="35"/>
      <c r="E48" s="36"/>
      <c r="F48" s="37"/>
      <c r="G48" s="36"/>
      <c r="H48" s="37"/>
      <c r="I48" s="36"/>
      <c r="J48" s="38"/>
      <c r="K48" s="39"/>
      <c r="M48" s="51"/>
      <c r="N48" s="52"/>
      <c r="O48" s="53"/>
      <c r="P48" s="48"/>
      <c r="Q48" s="49"/>
    </row>
    <row r="49" spans="1:17" ht="15.75" hidden="1" x14ac:dyDescent="0.25">
      <c r="A49" s="68"/>
      <c r="D49" s="35"/>
      <c r="E49" s="36"/>
      <c r="F49" s="37"/>
      <c r="G49" s="36"/>
      <c r="H49" s="37"/>
      <c r="I49" s="36"/>
      <c r="J49" s="38"/>
      <c r="K49" s="39"/>
      <c r="M49" s="51"/>
      <c r="N49" s="52"/>
      <c r="O49" s="53"/>
      <c r="P49" s="48"/>
      <c r="Q49" s="49"/>
    </row>
    <row r="50" spans="1:17" ht="15.75" hidden="1" x14ac:dyDescent="0.25">
      <c r="A50" s="68"/>
      <c r="D50" s="35"/>
      <c r="E50" s="36"/>
      <c r="F50" s="37"/>
      <c r="G50" s="36"/>
      <c r="H50" s="37"/>
      <c r="I50" s="36"/>
      <c r="J50" s="38"/>
      <c r="K50" s="39"/>
      <c r="M50" s="51"/>
      <c r="N50" s="52"/>
      <c r="O50" s="53"/>
      <c r="P50" s="48"/>
      <c r="Q50" s="49"/>
    </row>
    <row r="51" spans="1:17" ht="15.75" hidden="1" x14ac:dyDescent="0.25">
      <c r="A51" s="68"/>
      <c r="D51" s="35"/>
      <c r="E51" s="36"/>
      <c r="F51" s="37"/>
      <c r="G51" s="36"/>
      <c r="H51" s="37"/>
      <c r="I51" s="36"/>
      <c r="J51" s="38"/>
      <c r="K51" s="39"/>
      <c r="M51" s="51"/>
      <c r="N51" s="52"/>
      <c r="O51" s="53"/>
      <c r="P51" s="48"/>
      <c r="Q51" s="49"/>
    </row>
    <row r="52" spans="1:17" ht="15.75" hidden="1" x14ac:dyDescent="0.25">
      <c r="A52" s="68"/>
      <c r="D52" s="35"/>
      <c r="E52" s="36"/>
      <c r="F52" s="37"/>
      <c r="G52" s="36"/>
      <c r="H52" s="37"/>
      <c r="I52" s="36"/>
      <c r="J52" s="38"/>
      <c r="K52" s="39"/>
      <c r="M52" s="51"/>
      <c r="N52" s="52"/>
      <c r="O52" s="53"/>
      <c r="P52" s="48"/>
      <c r="Q52" s="49"/>
    </row>
    <row r="53" spans="1:17" ht="15.75" hidden="1" x14ac:dyDescent="0.25">
      <c r="A53" s="68"/>
      <c r="D53" s="35"/>
      <c r="E53" s="36"/>
      <c r="F53" s="37"/>
      <c r="G53" s="36"/>
      <c r="H53" s="37"/>
      <c r="I53" s="36"/>
      <c r="J53" s="38"/>
      <c r="K53" s="39"/>
      <c r="M53" s="51"/>
      <c r="N53" s="52"/>
      <c r="O53" s="53"/>
      <c r="P53" s="48"/>
      <c r="Q53" s="49"/>
    </row>
    <row r="54" spans="1:17" ht="15.75" hidden="1" x14ac:dyDescent="0.25">
      <c r="A54" s="68"/>
      <c r="D54" s="35"/>
      <c r="E54" s="36"/>
      <c r="F54" s="37"/>
      <c r="G54" s="36"/>
      <c r="H54" s="37"/>
      <c r="I54" s="36"/>
      <c r="J54" s="38"/>
      <c r="K54" s="39"/>
      <c r="M54" s="51"/>
      <c r="N54" s="52"/>
      <c r="O54" s="53"/>
      <c r="P54" s="48"/>
      <c r="Q54" s="49"/>
    </row>
    <row r="55" spans="1:17" ht="15.75" hidden="1" x14ac:dyDescent="0.25">
      <c r="A55" s="68"/>
      <c r="D55" s="35"/>
      <c r="E55" s="36"/>
      <c r="F55" s="37"/>
      <c r="G55" s="36"/>
      <c r="H55" s="37"/>
      <c r="I55" s="36"/>
      <c r="J55" s="38"/>
      <c r="K55" s="39"/>
      <c r="M55" s="51"/>
      <c r="N55" s="52"/>
      <c r="O55" s="53"/>
      <c r="P55" s="48"/>
      <c r="Q55" s="49"/>
    </row>
    <row r="56" spans="1:17" ht="15.75" hidden="1" x14ac:dyDescent="0.25">
      <c r="A56" s="68"/>
      <c r="D56" s="35"/>
      <c r="E56" s="36"/>
      <c r="F56" s="37"/>
      <c r="G56" s="36"/>
      <c r="H56" s="37"/>
      <c r="I56" s="36"/>
      <c r="J56" s="38"/>
      <c r="K56" s="39"/>
      <c r="M56" s="51"/>
      <c r="N56" s="52"/>
      <c r="O56" s="53"/>
      <c r="P56" s="48"/>
      <c r="Q56" s="49"/>
    </row>
    <row r="57" spans="1:17" ht="15.75" hidden="1" x14ac:dyDescent="0.25">
      <c r="A57" s="68"/>
      <c r="D57" s="35"/>
      <c r="E57" s="36"/>
      <c r="F57" s="37"/>
      <c r="G57" s="36"/>
      <c r="H57" s="37"/>
      <c r="I57" s="36"/>
      <c r="J57" s="38"/>
      <c r="K57" s="39"/>
      <c r="M57" s="51"/>
      <c r="N57" s="52"/>
      <c r="O57" s="53"/>
      <c r="P57" s="48"/>
      <c r="Q57" s="49"/>
    </row>
    <row r="58" spans="1:17" ht="15.75" hidden="1" x14ac:dyDescent="0.25">
      <c r="A58" s="68"/>
      <c r="D58" s="35"/>
      <c r="E58" s="36"/>
      <c r="F58" s="37"/>
      <c r="G58" s="36"/>
      <c r="H58" s="37"/>
      <c r="I58" s="36"/>
      <c r="J58" s="38"/>
      <c r="K58" s="39"/>
      <c r="M58" s="51"/>
      <c r="N58" s="52"/>
      <c r="O58" s="53"/>
      <c r="P58" s="48"/>
      <c r="Q58" s="49"/>
    </row>
    <row r="59" spans="1:17" ht="15.75" hidden="1" x14ac:dyDescent="0.25">
      <c r="A59" s="68"/>
      <c r="D59" s="35"/>
      <c r="E59" s="36"/>
      <c r="F59" s="37"/>
      <c r="G59" s="36"/>
      <c r="H59" s="37"/>
      <c r="I59" s="36"/>
      <c r="J59" s="38"/>
      <c r="K59" s="39"/>
      <c r="M59" s="51"/>
      <c r="N59" s="52"/>
      <c r="O59" s="53"/>
      <c r="P59" s="48"/>
      <c r="Q59" s="49"/>
    </row>
  </sheetData>
  <sheetProtection sort="0" autoFilter="0"/>
  <sortState xmlns:xlrd2="http://schemas.microsoft.com/office/spreadsheetml/2017/richdata2" ref="A4:R33">
    <sortCondition descending="1" ref="O6:O33"/>
  </sortState>
  <mergeCells count="1">
    <mergeCell ref="M1:Q1"/>
  </mergeCells>
  <pageMargins left="0.7" right="0.7" top="0.75" bottom="0.75" header="0.3" footer="0.3"/>
  <pageSetup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J17"/>
  <sheetViews>
    <sheetView workbookViewId="0">
      <selection activeCell="R3" sqref="R3:X13"/>
    </sheetView>
  </sheetViews>
  <sheetFormatPr defaultColWidth="0" defaultRowHeight="15" x14ac:dyDescent="0.25"/>
  <cols>
    <col min="1" max="1" width="2" style="71" customWidth="1"/>
    <col min="2" max="2" width="3.28515625" bestFit="1" customWidth="1"/>
    <col min="3" max="3" width="14.7109375" customWidth="1"/>
    <col min="4" max="4" width="3.28515625" bestFit="1" customWidth="1"/>
    <col min="5" max="5" width="14.7109375" customWidth="1"/>
    <col min="6" max="6" width="3.28515625" bestFit="1" customWidth="1"/>
    <col min="7" max="7" width="14.7109375" customWidth="1"/>
    <col min="8" max="8" width="4.42578125" bestFit="1" customWidth="1"/>
    <col min="9" max="9" width="3.28515625" bestFit="1" customWidth="1"/>
    <col min="10" max="10" width="14.7109375" customWidth="1"/>
    <col min="11" max="11" width="3.28515625" bestFit="1" customWidth="1"/>
    <col min="12" max="12" width="14.7109375" customWidth="1"/>
    <col min="13" max="13" width="3.28515625" bestFit="1" customWidth="1"/>
    <col min="14" max="14" width="16.7109375" bestFit="1" customWidth="1"/>
    <col min="15" max="15" width="4.42578125" bestFit="1" customWidth="1"/>
    <col min="16" max="16" width="3.28515625" bestFit="1" customWidth="1"/>
    <col min="17" max="17" width="2" customWidth="1"/>
    <col min="18" max="18" width="3.7109375" bestFit="1" customWidth="1"/>
    <col min="19" max="19" width="10.85546875" customWidth="1"/>
    <col min="20" max="20" width="3.28515625" bestFit="1" customWidth="1"/>
    <col min="21" max="21" width="10.85546875" customWidth="1"/>
    <col min="22" max="22" width="3.28515625" bestFit="1" customWidth="1"/>
    <col min="23" max="23" width="10.85546875" customWidth="1"/>
    <col min="24" max="24" width="4.42578125" bestFit="1" customWidth="1"/>
    <col min="25" max="25" width="2.140625" style="71" customWidth="1"/>
    <col min="26" max="26" width="17.85546875" bestFit="1" customWidth="1"/>
    <col min="27" max="27" width="4.7109375" bestFit="1" customWidth="1"/>
    <col min="28" max="28" width="3.5703125" bestFit="1" customWidth="1"/>
    <col min="29" max="29" width="48.5703125" customWidth="1"/>
    <col min="30" max="36" width="0" hidden="1" customWidth="1"/>
    <col min="37" max="16384" width="9.140625" hidden="1"/>
  </cols>
  <sheetData>
    <row r="1" spans="2:29" s="71" customFormat="1" ht="21.75" thickBot="1" x14ac:dyDescent="0.4">
      <c r="B1" s="157" t="s">
        <v>46</v>
      </c>
      <c r="C1" s="158"/>
      <c r="D1" s="158"/>
      <c r="E1" s="158"/>
      <c r="F1" s="158"/>
      <c r="G1" s="158"/>
      <c r="H1" s="158"/>
      <c r="I1" s="158"/>
      <c r="J1" s="158"/>
      <c r="K1" s="158"/>
      <c r="L1" s="158"/>
      <c r="M1" s="158"/>
      <c r="N1" s="158"/>
      <c r="O1" s="158"/>
      <c r="P1" s="159"/>
    </row>
    <row r="2" spans="2:29" s="71" customFormat="1" ht="7.5" customHeight="1" thickBot="1" x14ac:dyDescent="0.3"/>
    <row r="3" spans="2:29" ht="24" thickBot="1" x14ac:dyDescent="0.4">
      <c r="B3" s="162" t="s">
        <v>98</v>
      </c>
      <c r="C3" s="163"/>
      <c r="D3" s="163"/>
      <c r="E3" s="163"/>
      <c r="F3" s="163"/>
      <c r="G3" s="163"/>
      <c r="H3" s="164"/>
      <c r="I3" s="172" t="s">
        <v>99</v>
      </c>
      <c r="J3" s="173"/>
      <c r="K3" s="173"/>
      <c r="L3" s="173"/>
      <c r="M3" s="173"/>
      <c r="N3" s="173"/>
      <c r="O3" s="173"/>
      <c r="P3" s="174"/>
      <c r="Q3" s="71"/>
      <c r="R3" s="154" t="s">
        <v>63</v>
      </c>
      <c r="S3" s="155"/>
      <c r="T3" s="155"/>
      <c r="U3" s="155"/>
      <c r="V3" s="155"/>
      <c r="W3" s="155"/>
      <c r="X3" s="156"/>
      <c r="Z3" s="71"/>
      <c r="AA3" s="71"/>
      <c r="AB3" s="71"/>
      <c r="AC3" s="71"/>
    </row>
    <row r="4" spans="2:29" ht="16.5" thickBot="1" x14ac:dyDescent="0.3">
      <c r="B4" s="3"/>
      <c r="C4" s="165" t="s">
        <v>44</v>
      </c>
      <c r="D4" s="160"/>
      <c r="E4" s="166" t="s">
        <v>33</v>
      </c>
      <c r="F4" s="166"/>
      <c r="G4" s="160" t="s">
        <v>34</v>
      </c>
      <c r="H4" s="161"/>
      <c r="I4" s="3"/>
      <c r="J4" s="167" t="s">
        <v>44</v>
      </c>
      <c r="K4" s="168"/>
      <c r="L4" s="169" t="s">
        <v>33</v>
      </c>
      <c r="M4" s="169"/>
      <c r="N4" s="168" t="s">
        <v>34</v>
      </c>
      <c r="O4" s="168"/>
      <c r="P4" s="94"/>
      <c r="R4" s="170" t="s">
        <v>100</v>
      </c>
      <c r="S4" s="165" t="s">
        <v>44</v>
      </c>
      <c r="T4" s="160"/>
      <c r="U4" s="166" t="s">
        <v>33</v>
      </c>
      <c r="V4" s="166"/>
      <c r="W4" s="160" t="s">
        <v>34</v>
      </c>
      <c r="X4" s="161"/>
      <c r="Z4" s="178" t="s">
        <v>45</v>
      </c>
      <c r="AA4" s="179"/>
      <c r="AB4" s="179"/>
      <c r="AC4" s="180"/>
    </row>
    <row r="5" spans="2:29" ht="15.75" x14ac:dyDescent="0.25">
      <c r="B5" s="95">
        <v>1</v>
      </c>
      <c r="C5" s="101" t="s">
        <v>6</v>
      </c>
      <c r="D5" s="4">
        <v>17</v>
      </c>
      <c r="E5" s="58" t="s">
        <v>6</v>
      </c>
      <c r="F5" s="4">
        <v>38</v>
      </c>
      <c r="G5" s="58" t="s">
        <v>6</v>
      </c>
      <c r="H5" s="99">
        <v>183</v>
      </c>
      <c r="I5" s="95">
        <v>1</v>
      </c>
      <c r="J5" s="63" t="s">
        <v>5</v>
      </c>
      <c r="K5" s="14">
        <v>9</v>
      </c>
      <c r="L5" s="61" t="s">
        <v>5</v>
      </c>
      <c r="M5" s="14">
        <v>19</v>
      </c>
      <c r="N5" s="61" t="s">
        <v>5</v>
      </c>
      <c r="O5" s="92">
        <v>95</v>
      </c>
      <c r="P5" s="95">
        <v>1</v>
      </c>
      <c r="R5" s="171"/>
      <c r="S5" s="55" t="str">
        <f t="shared" ref="S5:X8" si="0">C5</f>
        <v>Arsenal</v>
      </c>
      <c r="T5" s="4">
        <f t="shared" si="0"/>
        <v>17</v>
      </c>
      <c r="U5" s="58" t="str">
        <f t="shared" si="0"/>
        <v>Arsenal</v>
      </c>
      <c r="V5" s="4">
        <f t="shared" si="0"/>
        <v>38</v>
      </c>
      <c r="W5" s="58" t="str">
        <f t="shared" si="0"/>
        <v>Arsenal</v>
      </c>
      <c r="X5" s="5">
        <f t="shared" si="0"/>
        <v>183</v>
      </c>
      <c r="Z5" s="24" t="s">
        <v>35</v>
      </c>
      <c r="AA5" s="20" t="s">
        <v>42</v>
      </c>
      <c r="AB5" s="20" t="s">
        <v>22</v>
      </c>
      <c r="AC5" s="21" t="s">
        <v>41</v>
      </c>
    </row>
    <row r="6" spans="2:29" ht="15.75" x14ac:dyDescent="0.25">
      <c r="B6" s="96">
        <v>2</v>
      </c>
      <c r="C6" s="64" t="s">
        <v>5</v>
      </c>
      <c r="D6" s="6">
        <v>9</v>
      </c>
      <c r="E6" s="59" t="s">
        <v>5</v>
      </c>
      <c r="F6" s="6">
        <v>19</v>
      </c>
      <c r="G6" s="59" t="s">
        <v>5</v>
      </c>
      <c r="H6" s="100">
        <v>95</v>
      </c>
      <c r="I6" s="96">
        <v>2</v>
      </c>
      <c r="J6" s="64" t="s">
        <v>6</v>
      </c>
      <c r="K6" s="15">
        <v>4</v>
      </c>
      <c r="L6" s="59" t="s">
        <v>6</v>
      </c>
      <c r="M6" s="15">
        <v>15</v>
      </c>
      <c r="N6" s="59" t="s">
        <v>6</v>
      </c>
      <c r="O6" s="93">
        <v>68</v>
      </c>
      <c r="P6" s="96">
        <v>2</v>
      </c>
      <c r="R6" s="171"/>
      <c r="S6" s="56" t="str">
        <f t="shared" si="0"/>
        <v>Chelsea</v>
      </c>
      <c r="T6" s="6">
        <f t="shared" si="0"/>
        <v>9</v>
      </c>
      <c r="U6" s="59" t="str">
        <f t="shared" si="0"/>
        <v>Chelsea</v>
      </c>
      <c r="V6" s="6">
        <f t="shared" si="0"/>
        <v>19</v>
      </c>
      <c r="W6" s="59" t="str">
        <f t="shared" si="0"/>
        <v>Chelsea</v>
      </c>
      <c r="X6" s="7">
        <f t="shared" si="0"/>
        <v>95</v>
      </c>
      <c r="Z6" s="72" t="s">
        <v>39</v>
      </c>
      <c r="AA6" s="59">
        <v>6</v>
      </c>
      <c r="AB6" s="59">
        <v>2</v>
      </c>
      <c r="AC6" s="73" t="s">
        <v>70</v>
      </c>
    </row>
    <row r="7" spans="2:29" ht="15.75" x14ac:dyDescent="0.25">
      <c r="B7" s="96">
        <v>3</v>
      </c>
      <c r="C7" s="64" t="s">
        <v>65</v>
      </c>
      <c r="D7" s="6">
        <v>3</v>
      </c>
      <c r="E7" s="59" t="s">
        <v>15</v>
      </c>
      <c r="F7" s="6">
        <v>10</v>
      </c>
      <c r="G7" s="59" t="s">
        <v>15</v>
      </c>
      <c r="H7" s="100">
        <v>53</v>
      </c>
      <c r="I7" s="96">
        <v>3</v>
      </c>
      <c r="J7" s="64" t="s">
        <v>15</v>
      </c>
      <c r="K7" s="15">
        <v>2</v>
      </c>
      <c r="L7" s="59" t="s">
        <v>15</v>
      </c>
      <c r="M7" s="15">
        <v>10</v>
      </c>
      <c r="N7" s="59" t="s">
        <v>15</v>
      </c>
      <c r="O7" s="93">
        <v>53</v>
      </c>
      <c r="P7" s="96">
        <v>3</v>
      </c>
      <c r="R7" s="171"/>
      <c r="S7" s="56" t="str">
        <f t="shared" si="0"/>
        <v>Croydon</v>
      </c>
      <c r="T7" s="6">
        <f t="shared" si="0"/>
        <v>3</v>
      </c>
      <c r="U7" s="59" t="str">
        <f t="shared" si="0"/>
        <v>Man City</v>
      </c>
      <c r="V7" s="6">
        <f t="shared" si="0"/>
        <v>10</v>
      </c>
      <c r="W7" s="59" t="str">
        <f t="shared" si="0"/>
        <v>Man City</v>
      </c>
      <c r="X7" s="7">
        <f t="shared" si="0"/>
        <v>53</v>
      </c>
      <c r="Z7" s="72" t="s">
        <v>36</v>
      </c>
      <c r="AA7" s="59">
        <v>3</v>
      </c>
      <c r="AB7" s="59">
        <v>1</v>
      </c>
      <c r="AC7" s="73" t="s">
        <v>71</v>
      </c>
    </row>
    <row r="8" spans="2:29" ht="16.5" thickBot="1" x14ac:dyDescent="0.3">
      <c r="B8" s="97">
        <v>4</v>
      </c>
      <c r="C8" s="64" t="s">
        <v>15</v>
      </c>
      <c r="D8" s="6">
        <v>2</v>
      </c>
      <c r="E8" s="59" t="s">
        <v>65</v>
      </c>
      <c r="F8" s="6">
        <v>5</v>
      </c>
      <c r="G8" s="59" t="s">
        <v>64</v>
      </c>
      <c r="H8" s="100">
        <v>35</v>
      </c>
      <c r="I8" s="97">
        <v>4</v>
      </c>
      <c r="J8" s="64" t="s">
        <v>2</v>
      </c>
      <c r="K8" s="15">
        <v>2</v>
      </c>
      <c r="L8" s="59" t="s">
        <v>2</v>
      </c>
      <c r="M8" s="15">
        <v>2</v>
      </c>
      <c r="N8" s="59" t="s">
        <v>2</v>
      </c>
      <c r="O8" s="93">
        <v>12</v>
      </c>
      <c r="P8" s="97">
        <v>4</v>
      </c>
      <c r="R8" s="171"/>
      <c r="S8" s="57" t="str">
        <f t="shared" si="0"/>
        <v>Man City</v>
      </c>
      <c r="T8" s="12">
        <f t="shared" si="0"/>
        <v>2</v>
      </c>
      <c r="U8" s="62" t="str">
        <f t="shared" si="0"/>
        <v>Croydon</v>
      </c>
      <c r="V8" s="12">
        <f t="shared" si="0"/>
        <v>5</v>
      </c>
      <c r="W8" s="62" t="str">
        <f t="shared" si="0"/>
        <v>Doncaster</v>
      </c>
      <c r="X8" s="13">
        <f t="shared" si="0"/>
        <v>35</v>
      </c>
      <c r="Z8" s="72" t="s">
        <v>40</v>
      </c>
      <c r="AA8" s="59">
        <v>3</v>
      </c>
      <c r="AB8" s="59">
        <v>1</v>
      </c>
      <c r="AC8" s="73" t="s">
        <v>72</v>
      </c>
    </row>
    <row r="9" spans="2:29" ht="16.5" customHeight="1" thickBot="1" x14ac:dyDescent="0.3">
      <c r="B9" s="95">
        <v>5</v>
      </c>
      <c r="C9" s="64" t="s">
        <v>64</v>
      </c>
      <c r="D9" s="6">
        <v>2</v>
      </c>
      <c r="E9" s="59" t="s">
        <v>64</v>
      </c>
      <c r="F9" s="6">
        <v>4</v>
      </c>
      <c r="G9" s="59" t="s">
        <v>65</v>
      </c>
      <c r="H9" s="100">
        <v>25</v>
      </c>
      <c r="I9" s="95">
        <v>5</v>
      </c>
      <c r="J9" s="8"/>
      <c r="K9" s="9"/>
      <c r="L9" s="59" t="s">
        <v>11</v>
      </c>
      <c r="M9" s="15">
        <v>1</v>
      </c>
      <c r="N9" s="59" t="s">
        <v>11</v>
      </c>
      <c r="O9" s="93">
        <v>11</v>
      </c>
      <c r="P9" s="95">
        <v>5</v>
      </c>
      <c r="R9" s="175" t="s">
        <v>101</v>
      </c>
      <c r="S9" s="167" t="s">
        <v>44</v>
      </c>
      <c r="T9" s="168"/>
      <c r="U9" s="169" t="s">
        <v>33</v>
      </c>
      <c r="V9" s="169"/>
      <c r="W9" s="168" t="s">
        <v>34</v>
      </c>
      <c r="X9" s="181"/>
      <c r="Z9" s="25" t="s">
        <v>37</v>
      </c>
      <c r="AA9" s="22" t="s">
        <v>42</v>
      </c>
      <c r="AB9" s="22" t="s">
        <v>22</v>
      </c>
      <c r="AC9" s="23" t="s">
        <v>41</v>
      </c>
    </row>
    <row r="10" spans="2:29" ht="16.5" thickBot="1" x14ac:dyDescent="0.3">
      <c r="B10" s="97">
        <v>6</v>
      </c>
      <c r="C10" s="64" t="s">
        <v>2</v>
      </c>
      <c r="D10" s="6">
        <v>2</v>
      </c>
      <c r="E10" s="59" t="s">
        <v>12</v>
      </c>
      <c r="F10" s="6">
        <v>3</v>
      </c>
      <c r="G10" s="59" t="s">
        <v>0</v>
      </c>
      <c r="H10" s="100">
        <v>22</v>
      </c>
      <c r="I10" s="97">
        <v>6</v>
      </c>
      <c r="J10" s="8"/>
      <c r="K10" s="9"/>
      <c r="L10" s="59" t="s">
        <v>94</v>
      </c>
      <c r="M10" s="15">
        <v>1</v>
      </c>
      <c r="N10" s="59" t="s">
        <v>94</v>
      </c>
      <c r="O10" s="93">
        <v>8</v>
      </c>
      <c r="P10" s="97">
        <v>6</v>
      </c>
      <c r="R10" s="176"/>
      <c r="S10" s="63" t="str">
        <f t="shared" ref="S10:X13" si="1">J5</f>
        <v>Chelsea</v>
      </c>
      <c r="T10" s="14">
        <f t="shared" si="1"/>
        <v>9</v>
      </c>
      <c r="U10" s="61" t="str">
        <f t="shared" si="1"/>
        <v>Chelsea</v>
      </c>
      <c r="V10" s="14">
        <f t="shared" si="1"/>
        <v>19</v>
      </c>
      <c r="W10" s="61" t="str">
        <f t="shared" si="1"/>
        <v>Chelsea</v>
      </c>
      <c r="X10" s="17">
        <f t="shared" si="1"/>
        <v>95</v>
      </c>
      <c r="Z10" s="72" t="s">
        <v>38</v>
      </c>
      <c r="AA10" s="59">
        <v>6</v>
      </c>
      <c r="AB10" s="59">
        <v>2</v>
      </c>
      <c r="AC10" s="73" t="s">
        <v>73</v>
      </c>
    </row>
    <row r="11" spans="2:29" ht="15.75" x14ac:dyDescent="0.25">
      <c r="B11" s="98">
        <v>7</v>
      </c>
      <c r="C11" s="64" t="s">
        <v>12</v>
      </c>
      <c r="D11" s="6">
        <v>1</v>
      </c>
      <c r="E11" s="59" t="s">
        <v>2</v>
      </c>
      <c r="F11" s="6">
        <v>2</v>
      </c>
      <c r="G11" s="59" t="s">
        <v>2</v>
      </c>
      <c r="H11" s="100">
        <v>16</v>
      </c>
      <c r="I11" s="98">
        <v>7</v>
      </c>
      <c r="J11" s="8"/>
      <c r="K11" s="9"/>
      <c r="L11" s="9"/>
      <c r="M11" s="9"/>
      <c r="N11" s="59" t="s">
        <v>4</v>
      </c>
      <c r="O11" s="93">
        <v>5</v>
      </c>
      <c r="P11" s="98">
        <v>7</v>
      </c>
      <c r="R11" s="176"/>
      <c r="S11" s="64" t="str">
        <f t="shared" si="1"/>
        <v>Arsenal</v>
      </c>
      <c r="T11" s="15">
        <f t="shared" si="1"/>
        <v>4</v>
      </c>
      <c r="U11" s="59" t="str">
        <f t="shared" si="1"/>
        <v>Arsenal</v>
      </c>
      <c r="V11" s="15">
        <f t="shared" si="1"/>
        <v>15</v>
      </c>
      <c r="W11" s="59" t="str">
        <f t="shared" si="1"/>
        <v>Arsenal</v>
      </c>
      <c r="X11" s="18">
        <f t="shared" si="1"/>
        <v>68</v>
      </c>
      <c r="Z11" s="54"/>
      <c r="AA11" s="71"/>
      <c r="AB11" s="71"/>
      <c r="AC11" s="71"/>
    </row>
    <row r="12" spans="2:29" ht="15.75" x14ac:dyDescent="0.25">
      <c r="B12" s="96">
        <v>8</v>
      </c>
      <c r="C12" s="64" t="s">
        <v>0</v>
      </c>
      <c r="D12" s="6">
        <v>1</v>
      </c>
      <c r="E12" s="59" t="s">
        <v>0</v>
      </c>
      <c r="F12" s="6">
        <v>2</v>
      </c>
      <c r="G12" s="59" t="s">
        <v>12</v>
      </c>
      <c r="H12" s="100">
        <v>13</v>
      </c>
      <c r="I12" s="96">
        <v>8</v>
      </c>
      <c r="J12" s="8"/>
      <c r="K12" s="9"/>
      <c r="L12" s="8"/>
      <c r="M12" s="9"/>
      <c r="N12" s="59" t="s">
        <v>0</v>
      </c>
      <c r="O12" s="93">
        <v>2</v>
      </c>
      <c r="P12" s="96">
        <v>8</v>
      </c>
      <c r="R12" s="176"/>
      <c r="S12" s="64" t="str">
        <f t="shared" si="1"/>
        <v>Man City</v>
      </c>
      <c r="T12" s="15">
        <f t="shared" si="1"/>
        <v>2</v>
      </c>
      <c r="U12" s="59" t="str">
        <f t="shared" si="1"/>
        <v>Man City</v>
      </c>
      <c r="V12" s="15">
        <f t="shared" si="1"/>
        <v>10</v>
      </c>
      <c r="W12" s="59" t="str">
        <f t="shared" si="1"/>
        <v>Man City</v>
      </c>
      <c r="X12" s="18">
        <f t="shared" si="1"/>
        <v>53</v>
      </c>
      <c r="Z12" s="54"/>
      <c r="AA12" s="71"/>
      <c r="AB12" s="71"/>
      <c r="AC12" s="71"/>
    </row>
    <row r="13" spans="2:29" ht="16.5" thickBot="1" x14ac:dyDescent="0.3">
      <c r="B13" s="96">
        <v>9</v>
      </c>
      <c r="C13" s="8"/>
      <c r="D13" s="9"/>
      <c r="E13" s="59" t="s">
        <v>11</v>
      </c>
      <c r="F13" s="6">
        <v>1</v>
      </c>
      <c r="G13" s="59" t="s">
        <v>11</v>
      </c>
      <c r="H13" s="100">
        <v>11</v>
      </c>
      <c r="I13" s="96">
        <v>9</v>
      </c>
      <c r="J13" s="8"/>
      <c r="K13" s="9"/>
      <c r="L13" s="8"/>
      <c r="M13" s="9"/>
      <c r="N13" s="59" t="s">
        <v>3</v>
      </c>
      <c r="O13" s="93">
        <v>2</v>
      </c>
      <c r="P13" s="96">
        <v>9</v>
      </c>
      <c r="R13" s="177"/>
      <c r="S13" s="65" t="str">
        <f t="shared" si="1"/>
        <v>Liverpool</v>
      </c>
      <c r="T13" s="16">
        <f t="shared" si="1"/>
        <v>2</v>
      </c>
      <c r="U13" s="60" t="str">
        <f t="shared" si="1"/>
        <v>Liverpool</v>
      </c>
      <c r="V13" s="16">
        <f t="shared" si="1"/>
        <v>2</v>
      </c>
      <c r="W13" s="60" t="str">
        <f t="shared" si="1"/>
        <v>Liverpool</v>
      </c>
      <c r="X13" s="19">
        <f t="shared" si="1"/>
        <v>12</v>
      </c>
      <c r="Z13" s="54"/>
      <c r="AA13" s="71"/>
      <c r="AB13" s="71"/>
      <c r="AC13" s="71"/>
    </row>
    <row r="14" spans="2:29" ht="16.5" thickBot="1" x14ac:dyDescent="0.3">
      <c r="B14" s="97">
        <v>10</v>
      </c>
      <c r="C14" s="8"/>
      <c r="D14" s="9"/>
      <c r="E14" s="59" t="s">
        <v>16</v>
      </c>
      <c r="F14" s="6">
        <v>1</v>
      </c>
      <c r="G14" s="59" t="s">
        <v>16</v>
      </c>
      <c r="H14" s="100">
        <v>10</v>
      </c>
      <c r="I14" s="97">
        <v>10</v>
      </c>
      <c r="J14" s="10"/>
      <c r="K14" s="11"/>
      <c r="L14" s="10"/>
      <c r="M14" s="11"/>
      <c r="N14" s="59" t="s">
        <v>17</v>
      </c>
      <c r="O14" s="93">
        <v>1</v>
      </c>
      <c r="P14" s="97">
        <v>10</v>
      </c>
      <c r="Z14" s="71"/>
      <c r="AA14" s="71"/>
      <c r="AB14" s="71"/>
      <c r="AC14" s="71"/>
    </row>
    <row r="15" spans="2:29" ht="16.5" thickBot="1" x14ac:dyDescent="0.3">
      <c r="B15" s="97">
        <v>11</v>
      </c>
      <c r="C15" s="8"/>
      <c r="D15" s="9"/>
      <c r="E15" s="59" t="s">
        <v>94</v>
      </c>
      <c r="F15" s="6">
        <v>1</v>
      </c>
      <c r="G15" s="59" t="s">
        <v>94</v>
      </c>
      <c r="H15" s="100">
        <v>8</v>
      </c>
      <c r="I15" s="96">
        <v>11</v>
      </c>
      <c r="J15" s="10"/>
      <c r="K15" s="11"/>
      <c r="L15" s="10"/>
      <c r="M15" s="11"/>
      <c r="N15" s="59" t="s">
        <v>68</v>
      </c>
      <c r="O15" s="93">
        <v>1</v>
      </c>
      <c r="P15" s="96">
        <v>11</v>
      </c>
    </row>
    <row r="16" spans="2:29" ht="16.5" thickBot="1" x14ac:dyDescent="0.3">
      <c r="B16" s="97">
        <v>12</v>
      </c>
      <c r="C16" s="8"/>
      <c r="D16" s="9"/>
      <c r="E16" s="59" t="s">
        <v>13</v>
      </c>
      <c r="F16" s="6">
        <v>1</v>
      </c>
      <c r="G16" s="59" t="s">
        <v>4</v>
      </c>
      <c r="H16" s="100">
        <v>5</v>
      </c>
      <c r="I16" s="97">
        <v>12</v>
      </c>
      <c r="J16" s="10"/>
      <c r="K16" s="11"/>
      <c r="L16" s="10"/>
      <c r="M16" s="11"/>
      <c r="N16" s="59" t="s">
        <v>96</v>
      </c>
      <c r="O16" s="93">
        <v>1</v>
      </c>
      <c r="P16" s="97">
        <v>12</v>
      </c>
    </row>
    <row r="17" spans="2:16" ht="16.5" thickBot="1" x14ac:dyDescent="0.3">
      <c r="B17" s="97">
        <v>13</v>
      </c>
      <c r="C17" s="8"/>
      <c r="D17" s="8"/>
      <c r="E17" s="8"/>
      <c r="F17" s="8"/>
      <c r="G17" s="59" t="s">
        <v>7</v>
      </c>
      <c r="H17" s="100">
        <v>4</v>
      </c>
      <c r="I17" s="97">
        <v>13</v>
      </c>
      <c r="J17" s="10"/>
      <c r="K17" s="11"/>
      <c r="L17" s="10"/>
      <c r="M17" s="11"/>
      <c r="N17" s="59" t="s">
        <v>102</v>
      </c>
      <c r="O17" s="93">
        <v>1</v>
      </c>
      <c r="P17" s="97">
        <v>13</v>
      </c>
    </row>
  </sheetData>
  <sheetProtection sheet="1" objects="1" scenarios="1"/>
  <mergeCells count="19">
    <mergeCell ref="R9:R13"/>
    <mergeCell ref="Z4:AC4"/>
    <mergeCell ref="S9:T9"/>
    <mergeCell ref="U9:V9"/>
    <mergeCell ref="W9:X9"/>
    <mergeCell ref="S4:T4"/>
    <mergeCell ref="U4:V4"/>
    <mergeCell ref="R3:X3"/>
    <mergeCell ref="B1:P1"/>
    <mergeCell ref="W4:X4"/>
    <mergeCell ref="B3:H3"/>
    <mergeCell ref="C4:D4"/>
    <mergeCell ref="E4:F4"/>
    <mergeCell ref="G4:H4"/>
    <mergeCell ref="J4:K4"/>
    <mergeCell ref="L4:M4"/>
    <mergeCell ref="N4:O4"/>
    <mergeCell ref="R4:R8"/>
    <mergeCell ref="I3:P3"/>
  </mergeCells>
  <pageMargins left="0.7" right="0.7" top="0.75" bottom="0.75" header="0.3" footer="0.3"/>
  <pageSetup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Intro</vt:lpstr>
      <vt:lpstr>Data1992-2026England</vt:lpstr>
      <vt:lpstr>RankingsEngland</vt:lpstr>
      <vt:lpstr>GOATsEngland</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Nigel</dc:creator>
  <cp:lastModifiedBy>Nigel Marriott</cp:lastModifiedBy>
  <dcterms:created xsi:type="dcterms:W3CDTF">2016-05-21T13:09:51Z</dcterms:created>
  <dcterms:modified xsi:type="dcterms:W3CDTF">2026-06-02T19:46:46Z</dcterms:modified>
</cp:coreProperties>
</file>